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019" sheetId="1" r:id="rId1"/>
    <sheet name="2020-2021" sheetId="2" r:id="rId2"/>
  </sheets>
  <calcPr calcId="125725"/>
</workbook>
</file>

<file path=xl/calcChain.xml><?xml version="1.0" encoding="utf-8"?>
<calcChain xmlns="http://schemas.openxmlformats.org/spreadsheetml/2006/main">
  <c r="H8" i="1"/>
  <c r="F20" i="2"/>
  <c r="E20"/>
  <c r="D20"/>
  <c r="C19"/>
  <c r="C18"/>
  <c r="C17"/>
  <c r="C16"/>
  <c r="C15"/>
  <c r="C14"/>
  <c r="C13"/>
  <c r="C12"/>
  <c r="C11"/>
  <c r="C10"/>
  <c r="C9"/>
  <c r="C8"/>
  <c r="C7"/>
  <c r="C20" s="1"/>
  <c r="H7" i="1" l="1"/>
  <c r="G19" i="2"/>
  <c r="G18"/>
  <c r="G17"/>
  <c r="G16"/>
  <c r="G15"/>
  <c r="G14"/>
  <c r="H13"/>
  <c r="I13" s="1"/>
  <c r="G13"/>
  <c r="G12"/>
  <c r="G11"/>
  <c r="G10"/>
  <c r="G9"/>
  <c r="G8"/>
  <c r="G7"/>
  <c r="F20" i="1"/>
  <c r="G8"/>
  <c r="G9"/>
  <c r="G10"/>
  <c r="G11"/>
  <c r="G12"/>
  <c r="G13"/>
  <c r="C8"/>
  <c r="C9"/>
  <c r="H9" s="1"/>
  <c r="C10"/>
  <c r="H10" s="1"/>
  <c r="C11"/>
  <c r="H11" s="1"/>
  <c r="C12"/>
  <c r="H12" s="1"/>
  <c r="C13"/>
  <c r="H13" s="1"/>
  <c r="C14"/>
  <c r="C15"/>
  <c r="H15" s="1"/>
  <c r="C16"/>
  <c r="G16" s="1"/>
  <c r="C17"/>
  <c r="H17" s="1"/>
  <c r="C18"/>
  <c r="H18" s="1"/>
  <c r="C19"/>
  <c r="G19" s="1"/>
  <c r="C7"/>
  <c r="G7" s="1"/>
  <c r="H14"/>
  <c r="G14"/>
  <c r="G18"/>
  <c r="H19" l="1"/>
  <c r="H16"/>
  <c r="I16" s="1"/>
  <c r="G15"/>
  <c r="I12"/>
  <c r="I11"/>
  <c r="I8"/>
  <c r="I13"/>
  <c r="I10"/>
  <c r="I9"/>
  <c r="H20" i="2"/>
  <c r="H7"/>
  <c r="I7" s="1"/>
  <c r="H8"/>
  <c r="I8" s="1"/>
  <c r="H9"/>
  <c r="I9" s="1"/>
  <c r="H10"/>
  <c r="I10" s="1"/>
  <c r="H11"/>
  <c r="I11" s="1"/>
  <c r="H12"/>
  <c r="I12" s="1"/>
  <c r="H14"/>
  <c r="I14" s="1"/>
  <c r="H15"/>
  <c r="I15" s="1"/>
  <c r="H16"/>
  <c r="I16" s="1"/>
  <c r="H17"/>
  <c r="I17" s="1"/>
  <c r="H18"/>
  <c r="I18" s="1"/>
  <c r="H19"/>
  <c r="I19" s="1"/>
  <c r="G20"/>
  <c r="I7" i="1"/>
  <c r="G17"/>
  <c r="I17" s="1"/>
  <c r="I18"/>
  <c r="I15"/>
  <c r="I14"/>
  <c r="I19"/>
  <c r="I20" i="2" l="1"/>
  <c r="J13" s="1"/>
  <c r="K13" s="1"/>
  <c r="J7"/>
  <c r="J19"/>
  <c r="K19" s="1"/>
  <c r="J17"/>
  <c r="K17" s="1"/>
  <c r="J15"/>
  <c r="K15" s="1"/>
  <c r="J12"/>
  <c r="K12" s="1"/>
  <c r="J10"/>
  <c r="K10" s="1"/>
  <c r="J8"/>
  <c r="K8" s="1"/>
  <c r="J18"/>
  <c r="K18" s="1"/>
  <c r="J16"/>
  <c r="K16" s="1"/>
  <c r="J14"/>
  <c r="K14" s="1"/>
  <c r="J11"/>
  <c r="K11" s="1"/>
  <c r="J9"/>
  <c r="K9" s="1"/>
  <c r="I20" i="1"/>
  <c r="J7" s="1"/>
  <c r="J20" i="2" l="1"/>
  <c r="K7"/>
  <c r="J18" i="1"/>
  <c r="K18" s="1"/>
  <c r="J9"/>
  <c r="K9" s="1"/>
  <c r="J13"/>
  <c r="K13" s="1"/>
  <c r="J8"/>
  <c r="K8" s="1"/>
  <c r="J12"/>
  <c r="K12" s="1"/>
  <c r="J11"/>
  <c r="K11" s="1"/>
  <c r="J10"/>
  <c r="K10" s="1"/>
  <c r="J16"/>
  <c r="K16" s="1"/>
  <c r="J15"/>
  <c r="K15" s="1"/>
  <c r="J17"/>
  <c r="K17" s="1"/>
  <c r="J14"/>
  <c r="K14" s="1"/>
  <c r="J19"/>
  <c r="K19" s="1"/>
  <c r="K7"/>
  <c r="J20" l="1"/>
  <c r="E20"/>
  <c r="D20"/>
  <c r="C20"/>
</calcChain>
</file>

<file path=xl/sharedStrings.xml><?xml version="1.0" encoding="utf-8"?>
<sst xmlns="http://schemas.openxmlformats.org/spreadsheetml/2006/main" count="56" uniqueCount="29">
  <si>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</si>
  <si>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</si>
  <si>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</si>
  <si>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</si>
  <si>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</si>
  <si>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</si>
  <si>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Налоговые и неналоговые доходы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</si>
  <si>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</si>
  <si>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</si>
  <si>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</si>
  <si>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</si>
  <si>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Дотации на выравнивание бюджетной обеспеченности</t>
  </si>
  <si>
    <t>Итого по поселениям</t>
  </si>
  <si>
    <t>Типовой расчетный файл по распределению дотаций на выравнивание бюджетной обеспеченности поселений за счет средств краевого бюджета</t>
  </si>
  <si>
    <t>Итого по краю 
(общие показатели)</t>
  </si>
  <si>
    <t>п.Балахта</t>
  </si>
  <si>
    <t>Большесырский сельский совет</t>
  </si>
  <si>
    <t>Грузенский сельский совет</t>
  </si>
  <si>
    <t>Еловский сельский совет</t>
  </si>
  <si>
    <t>Кожановский сельский совет</t>
  </si>
  <si>
    <t>Красненский сельский совет</t>
  </si>
  <si>
    <t>Огурский сельский совет</t>
  </si>
  <si>
    <t>Петропавловский сельский совет</t>
  </si>
  <si>
    <t>Приморский сельский совет</t>
  </si>
  <si>
    <t>Ровненский сельский совет</t>
  </si>
  <si>
    <t>Тюльковский сельский совет</t>
  </si>
  <si>
    <t>Черемушкинский сельский совет</t>
  </si>
  <si>
    <t>Чистопольский сельский совет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</si>
  <si>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2019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</si>
</sst>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64" fontId="1" fillId="2" borderId="3" xfId="0" applyNumberFormat="1" applyFont="1" applyFill="1" applyBorder="1" applyAlignment="1">
      <alignment wrapText="1"/>
    </xf>
    <xf numFmtId="164" fontId="1" fillId="2" borderId="12" xfId="0" applyNumberFormat="1" applyFont="1" applyFill="1" applyBorder="1" applyAlignment="1">
      <alignment wrapText="1"/>
    </xf>
    <xf numFmtId="3" fontId="1" fillId="3" borderId="1" xfId="0" applyNumberFormat="1" applyFont="1" applyFill="1" applyBorder="1" applyAlignment="1">
      <alignment wrapText="1"/>
    </xf>
    <xf numFmtId="3" fontId="1" fillId="3" borderId="13" xfId="0" applyNumberFormat="1" applyFont="1" applyFill="1" applyBorder="1" applyAlignment="1">
      <alignment wrapText="1"/>
    </xf>
    <xf numFmtId="3" fontId="2" fillId="3" borderId="16" xfId="0" applyNumberFormat="1" applyFont="1" applyFill="1" applyBorder="1" applyAlignment="1">
      <alignment wrapText="1"/>
    </xf>
    <xf numFmtId="3" fontId="2" fillId="3" borderId="17" xfId="0" applyNumberFormat="1" applyFont="1" applyFill="1" applyBorder="1" applyAlignment="1">
      <alignment wrapText="1"/>
    </xf>
    <xf numFmtId="3" fontId="2" fillId="3" borderId="8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4" fontId="1" fillId="0" borderId="13" xfId="0" applyNumberFormat="1" applyFont="1" applyFill="1" applyBorder="1" applyAlignment="1">
      <alignment wrapText="1"/>
    </xf>
    <xf numFmtId="2" fontId="1" fillId="0" borderId="13" xfId="0" applyNumberFormat="1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4" fontId="2" fillId="0" borderId="8" xfId="0" applyNumberFormat="1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3" fontId="2" fillId="4" borderId="8" xfId="0" applyNumberFormat="1" applyFont="1" applyFill="1" applyBorder="1" applyAlignment="1">
      <alignment wrapText="1"/>
    </xf>
    <xf numFmtId="3" fontId="2" fillId="4" borderId="9" xfId="0" applyNumberFormat="1" applyFont="1" applyFill="1" applyBorder="1" applyAlignment="1">
      <alignment wrapText="1"/>
    </xf>
    <xf numFmtId="164" fontId="2" fillId="4" borderId="9" xfId="0" applyNumberFormat="1" applyFont="1" applyFill="1" applyBorder="1" applyAlignment="1">
      <alignment wrapText="1"/>
    </xf>
    <xf numFmtId="3" fontId="1" fillId="3" borderId="10" xfId="0" applyNumberFormat="1" applyFont="1" applyFill="1" applyBorder="1" applyAlignment="1">
      <alignment wrapText="1"/>
    </xf>
    <xf numFmtId="3" fontId="1" fillId="3" borderId="5" xfId="0" applyNumberFormat="1" applyFont="1" applyFill="1" applyBorder="1" applyAlignment="1">
      <alignment wrapText="1"/>
    </xf>
    <xf numFmtId="4" fontId="1" fillId="0" borderId="5" xfId="0" applyNumberFormat="1" applyFont="1" applyFill="1" applyBorder="1" applyAlignment="1">
      <alignment wrapText="1"/>
    </xf>
    <xf numFmtId="2" fontId="1" fillId="0" borderId="5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wrapText="1"/>
    </xf>
    <xf numFmtId="0" fontId="1" fillId="0" borderId="19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20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5" fillId="0" borderId="1" xfId="0" applyFont="1" applyBorder="1"/>
    <xf numFmtId="4" fontId="1" fillId="3" borderId="5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3" borderId="13" xfId="0" applyNumberFormat="1" applyFont="1" applyFill="1" applyBorder="1" applyAlignment="1">
      <alignment wrapText="1"/>
    </xf>
    <xf numFmtId="4" fontId="2" fillId="3" borderId="8" xfId="0" applyNumberFormat="1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0" fontId="1" fillId="3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17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  <color rgb="FFFFFFCC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22"/>
  <sheetViews>
    <sheetView tabSelected="1" zoomScale="80" zoomScaleNormal="80" workbookViewId="0">
      <selection activeCell="F7" sqref="F7"/>
    </sheetView>
  </sheetViews>
  <sheetFormatPr defaultRowHeight="15"/>
  <cols>
    <col min="1" max="1" width="5.85546875" style="1" customWidth="1"/>
    <col min="2" max="2" width="22.7109375" style="37" customWidth="1"/>
    <col min="3" max="3" width="12.28515625" style="1" customWidth="1"/>
    <col min="4" max="4" width="9.85546875" style="1" customWidth="1"/>
    <col min="5" max="5" width="10.140625" style="1" customWidth="1"/>
    <col min="6" max="6" width="14.5703125" style="1" customWidth="1"/>
    <col min="7" max="7" width="10.5703125" style="1" bestFit="1" customWidth="1"/>
    <col min="8" max="8" width="17.28515625" style="1" customWidth="1"/>
    <col min="9" max="9" width="21.28515625" style="1" customWidth="1"/>
    <col min="10" max="10" width="12" style="1" customWidth="1"/>
    <col min="11" max="11" width="14.85546875" style="1" customWidth="1"/>
    <col min="12" max="12" width="12.42578125" style="48" bestFit="1" customWidth="1"/>
    <col min="13" max="13" width="12.7109375" style="22" customWidth="1"/>
    <col min="14" max="14" width="11.42578125" style="50" bestFit="1" customWidth="1"/>
    <col min="15" max="15" width="15.5703125" style="22" customWidth="1"/>
    <col min="16" max="16" width="12.140625" style="22" customWidth="1"/>
    <col min="17" max="16384" width="9.140625" style="1"/>
  </cols>
  <sheetData>
    <row r="2" spans="1:16" ht="45" customHeight="1">
      <c r="A2" s="56" t="s">
        <v>28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6" ht="15.75" thickBot="1"/>
    <row r="4" spans="1:16" s="2" customFormat="1" ht="88.5" customHeight="1">
      <c r="A4" s="58" t="s">
        <v>5</v>
      </c>
      <c r="B4" s="60" t="s">
        <v>0</v>
      </c>
      <c r="C4" s="55" t="s">
        <v>1</v>
      </c>
      <c r="D4" s="55"/>
      <c r="E4" s="55"/>
      <c r="F4" s="62" t="s">
        <v>6</v>
      </c>
      <c r="G4" s="60" t="s">
        <v>9</v>
      </c>
      <c r="H4" s="60" t="s">
        <v>7</v>
      </c>
      <c r="I4" s="60" t="s">
        <v>10</v>
      </c>
      <c r="J4" s="60" t="s">
        <v>8</v>
      </c>
      <c r="K4" s="64" t="s">
        <v>11</v>
      </c>
      <c r="L4" s="49"/>
      <c r="M4" s="51"/>
      <c r="N4" s="52"/>
      <c r="O4" s="51"/>
      <c r="P4" s="51"/>
    </row>
    <row r="5" spans="1:16" ht="36" customHeight="1">
      <c r="A5" s="59"/>
      <c r="B5" s="61"/>
      <c r="C5" s="36" t="s">
        <v>2</v>
      </c>
      <c r="D5" s="36" t="s">
        <v>3</v>
      </c>
      <c r="E5" s="36" t="s">
        <v>4</v>
      </c>
      <c r="F5" s="63"/>
      <c r="G5" s="63"/>
      <c r="H5" s="63"/>
      <c r="I5" s="63"/>
      <c r="J5" s="63"/>
      <c r="K5" s="65"/>
    </row>
    <row r="6" spans="1:16" ht="15.75" thickBot="1">
      <c r="A6" s="31">
        <v>1</v>
      </c>
      <c r="B6" s="38">
        <v>2</v>
      </c>
      <c r="C6" s="32">
        <v>3</v>
      </c>
      <c r="D6" s="33">
        <v>4</v>
      </c>
      <c r="E6" s="33">
        <v>5</v>
      </c>
      <c r="F6" s="33">
        <v>6</v>
      </c>
      <c r="G6" s="34">
        <v>7</v>
      </c>
      <c r="H6" s="34">
        <v>8</v>
      </c>
      <c r="I6" s="34">
        <v>9</v>
      </c>
      <c r="J6" s="34">
        <v>10</v>
      </c>
      <c r="K6" s="35">
        <v>11</v>
      </c>
    </row>
    <row r="7" spans="1:16" ht="18.75">
      <c r="A7" s="11">
        <v>1</v>
      </c>
      <c r="B7" s="39" t="s">
        <v>15</v>
      </c>
      <c r="C7" s="26">
        <f>D7+E7</f>
        <v>6769</v>
      </c>
      <c r="D7" s="27">
        <v>6490</v>
      </c>
      <c r="E7" s="42">
        <v>279</v>
      </c>
      <c r="F7" s="43">
        <v>16966.097000000002</v>
      </c>
      <c r="G7" s="28">
        <f>F7/C7</f>
        <v>2.5064406854779144</v>
      </c>
      <c r="H7" s="29">
        <f t="shared" ref="H7:H13" si="0">(1+$D$21/$C$21)/(1+D7/C7)</f>
        <v>0.90501740059188573</v>
      </c>
      <c r="I7" s="28">
        <f>H7*C7/G7</f>
        <v>2444.1283690056243</v>
      </c>
      <c r="J7" s="28">
        <f>I7/$I$20</f>
        <v>0.12380309122879743</v>
      </c>
      <c r="K7" s="30">
        <f>J7*$K$20</f>
        <v>1010.4313093729531</v>
      </c>
    </row>
    <row r="8" spans="1:16" ht="37.5">
      <c r="A8" s="11">
        <v>2</v>
      </c>
      <c r="B8" s="39" t="s">
        <v>16</v>
      </c>
      <c r="C8" s="26">
        <f t="shared" ref="C8:C19" si="1">D8+E8</f>
        <v>720</v>
      </c>
      <c r="D8" s="27"/>
      <c r="E8" s="42">
        <v>720</v>
      </c>
      <c r="F8" s="43">
        <v>641.05700000000002</v>
      </c>
      <c r="G8" s="28">
        <f t="shared" ref="G8:G13" si="2">F8/C8</f>
        <v>0.89035694444444446</v>
      </c>
      <c r="H8" s="29">
        <f>(1+$D$21/$C$21)/(1+D8/C8)</f>
        <v>1.7727324146030157</v>
      </c>
      <c r="I8" s="28">
        <f t="shared" ref="I8:I13" si="3">H8*C8/G8</f>
        <v>1433.5456655651576</v>
      </c>
      <c r="J8" s="28">
        <f t="shared" ref="J8:J13" si="4">I8/$I$20</f>
        <v>7.2613773918436084E-2</v>
      </c>
      <c r="K8" s="30">
        <f t="shared" ref="K8:K13" si="5">J8*$K$20</f>
        <v>592.64457721270799</v>
      </c>
      <c r="O8" s="53"/>
      <c r="P8" s="53"/>
    </row>
    <row r="9" spans="1:16" ht="37.5">
      <c r="A9" s="11">
        <v>3</v>
      </c>
      <c r="B9" s="39" t="s">
        <v>17</v>
      </c>
      <c r="C9" s="26">
        <f t="shared" si="1"/>
        <v>350</v>
      </c>
      <c r="D9" s="27"/>
      <c r="E9" s="42">
        <v>350</v>
      </c>
      <c r="F9" s="43">
        <v>678.072</v>
      </c>
      <c r="G9" s="28">
        <f t="shared" si="2"/>
        <v>1.9373485714285714</v>
      </c>
      <c r="H9" s="29">
        <f t="shared" si="0"/>
        <v>1.7727324146030157</v>
      </c>
      <c r="I9" s="28">
        <f t="shared" si="3"/>
        <v>320.26056346356938</v>
      </c>
      <c r="J9" s="28">
        <f t="shared" si="4"/>
        <v>1.6222244403471062E-2</v>
      </c>
      <c r="K9" s="30">
        <f t="shared" si="5"/>
        <v>132.39946992336942</v>
      </c>
      <c r="O9" s="53"/>
      <c r="P9" s="53"/>
    </row>
    <row r="10" spans="1:16" ht="37.5">
      <c r="A10" s="11">
        <v>4</v>
      </c>
      <c r="B10" s="39" t="s">
        <v>18</v>
      </c>
      <c r="C10" s="26">
        <f t="shared" si="1"/>
        <v>849</v>
      </c>
      <c r="D10" s="27"/>
      <c r="E10" s="42">
        <v>849</v>
      </c>
      <c r="F10" s="43">
        <v>1257.5329999999999</v>
      </c>
      <c r="G10" s="28">
        <f t="shared" si="2"/>
        <v>1.4811931684334509</v>
      </c>
      <c r="H10" s="29">
        <f t="shared" si="0"/>
        <v>1.7727324146030157</v>
      </c>
      <c r="I10" s="28">
        <f t="shared" si="3"/>
        <v>1016.106374288602</v>
      </c>
      <c r="J10" s="28">
        <f t="shared" si="4"/>
        <v>5.1469109294531037E-2</v>
      </c>
      <c r="K10" s="30">
        <f t="shared" si="5"/>
        <v>420.07028241824452</v>
      </c>
      <c r="O10" s="53"/>
      <c r="P10" s="53"/>
    </row>
    <row r="11" spans="1:16" ht="37.5">
      <c r="A11" s="11">
        <v>5</v>
      </c>
      <c r="B11" s="39" t="s">
        <v>19</v>
      </c>
      <c r="C11" s="26">
        <f t="shared" si="1"/>
        <v>1282</v>
      </c>
      <c r="D11" s="27"/>
      <c r="E11" s="42">
        <v>1282</v>
      </c>
      <c r="F11" s="43">
        <v>821.41099999999994</v>
      </c>
      <c r="G11" s="28">
        <f t="shared" si="2"/>
        <v>0.64072620904836186</v>
      </c>
      <c r="H11" s="29">
        <f t="shared" si="0"/>
        <v>1.7727324146030157</v>
      </c>
      <c r="I11" s="28">
        <f t="shared" si="3"/>
        <v>3546.9798541509758</v>
      </c>
      <c r="J11" s="28">
        <f t="shared" si="4"/>
        <v>0.17966612393964213</v>
      </c>
      <c r="K11" s="30">
        <f t="shared" si="5"/>
        <v>1466.3630371457832</v>
      </c>
      <c r="M11" s="54"/>
      <c r="O11" s="53"/>
      <c r="P11" s="53"/>
    </row>
    <row r="12" spans="1:16" ht="37.5">
      <c r="A12" s="11">
        <v>6</v>
      </c>
      <c r="B12" s="39" t="s">
        <v>20</v>
      </c>
      <c r="C12" s="26">
        <f t="shared" si="1"/>
        <v>624</v>
      </c>
      <c r="D12" s="27"/>
      <c r="E12" s="42">
        <v>624</v>
      </c>
      <c r="F12" s="43">
        <v>1744.336</v>
      </c>
      <c r="G12" s="28">
        <f t="shared" si="2"/>
        <v>2.7954102564102565</v>
      </c>
      <c r="H12" s="29">
        <f t="shared" si="0"/>
        <v>1.7727324146030157</v>
      </c>
      <c r="I12" s="28">
        <f t="shared" si="3"/>
        <v>395.71473424183404</v>
      </c>
      <c r="J12" s="28">
        <f t="shared" si="4"/>
        <v>2.0044244797114572E-2</v>
      </c>
      <c r="K12" s="30">
        <f t="shared" si="5"/>
        <v>163.59310833613029</v>
      </c>
      <c r="O12" s="53"/>
      <c r="P12" s="53"/>
    </row>
    <row r="13" spans="1:16" ht="37.5">
      <c r="A13" s="11">
        <v>7</v>
      </c>
      <c r="B13" s="39" t="s">
        <v>21</v>
      </c>
      <c r="C13" s="26">
        <f t="shared" si="1"/>
        <v>1226</v>
      </c>
      <c r="D13" s="27"/>
      <c r="E13" s="42">
        <v>1226</v>
      </c>
      <c r="F13" s="43">
        <v>1172.5219999999999</v>
      </c>
      <c r="G13" s="28">
        <f t="shared" si="2"/>
        <v>0.95638009787928213</v>
      </c>
      <c r="H13" s="29">
        <f t="shared" si="0"/>
        <v>1.7727324146030157</v>
      </c>
      <c r="I13" s="28">
        <f t="shared" si="3"/>
        <v>2272.4959930916802</v>
      </c>
      <c r="J13" s="28">
        <f t="shared" si="4"/>
        <v>0.11510935035882253</v>
      </c>
      <c r="K13" s="30">
        <f t="shared" si="5"/>
        <v>939.47647388856592</v>
      </c>
      <c r="O13" s="53"/>
      <c r="P13" s="53"/>
    </row>
    <row r="14" spans="1:16" ht="37.5">
      <c r="A14" s="12">
        <v>8</v>
      </c>
      <c r="B14" s="39" t="s">
        <v>22</v>
      </c>
      <c r="C14" s="26">
        <f t="shared" si="1"/>
        <v>482</v>
      </c>
      <c r="D14" s="6"/>
      <c r="E14" s="42">
        <v>482</v>
      </c>
      <c r="F14" s="44">
        <v>1065.701</v>
      </c>
      <c r="G14" s="13">
        <f t="shared" ref="G14:G19" si="6">F14/C14</f>
        <v>2.2109979253112035</v>
      </c>
      <c r="H14" s="14">
        <f t="shared" ref="H14:H18" si="7">(1+$D$21/$C$21)/(1+D14/C14)</f>
        <v>1.7727324146030157</v>
      </c>
      <c r="I14" s="13">
        <f t="shared" ref="I14:I19" si="8">H14*C14/G14</f>
        <v>386.45763257257988</v>
      </c>
      <c r="J14" s="13">
        <f t="shared" ref="J14:J19" si="9">I14/$I$20</f>
        <v>1.9575342338059531E-2</v>
      </c>
      <c r="K14" s="4">
        <f t="shared" ref="K14:K19" si="10">J14*$K$20</f>
        <v>159.76611402630667</v>
      </c>
      <c r="O14" s="53"/>
      <c r="P14" s="53"/>
    </row>
    <row r="15" spans="1:16" ht="50.25" customHeight="1">
      <c r="A15" s="12">
        <v>9</v>
      </c>
      <c r="B15" s="39" t="s">
        <v>23</v>
      </c>
      <c r="C15" s="26">
        <f t="shared" si="1"/>
        <v>2016</v>
      </c>
      <c r="D15" s="6"/>
      <c r="E15" s="42">
        <v>2016</v>
      </c>
      <c r="F15" s="44">
        <v>3364.5169999999998</v>
      </c>
      <c r="G15" s="13">
        <f t="shared" si="6"/>
        <v>1.6689072420634921</v>
      </c>
      <c r="H15" s="14">
        <f t="shared" si="7"/>
        <v>1.7727324146030157</v>
      </c>
      <c r="I15" s="13">
        <f t="shared" si="8"/>
        <v>2141.4183231782731</v>
      </c>
      <c r="J15" s="13">
        <f>I15/$I$20</f>
        <v>0.10846983791253073</v>
      </c>
      <c r="K15" s="4">
        <f t="shared" si="10"/>
        <v>885.28742910691085</v>
      </c>
      <c r="O15" s="53"/>
      <c r="P15" s="53"/>
    </row>
    <row r="16" spans="1:16" ht="37.5">
      <c r="A16" s="12">
        <v>10</v>
      </c>
      <c r="B16" s="39" t="s">
        <v>24</v>
      </c>
      <c r="C16" s="26">
        <f t="shared" si="1"/>
        <v>863</v>
      </c>
      <c r="D16" s="6"/>
      <c r="E16" s="42">
        <v>863</v>
      </c>
      <c r="F16" s="44">
        <v>1302.623</v>
      </c>
      <c r="G16" s="13">
        <f t="shared" si="6"/>
        <v>1.5094125144843569</v>
      </c>
      <c r="H16" s="14">
        <f t="shared" si="7"/>
        <v>1.7727324146030157</v>
      </c>
      <c r="I16" s="13">
        <f t="shared" si="8"/>
        <v>1013.5520006106705</v>
      </c>
      <c r="J16" s="13">
        <f t="shared" si="9"/>
        <v>5.1339721918036554E-2</v>
      </c>
      <c r="K16" s="4">
        <f t="shared" si="10"/>
        <v>419.01427440624718</v>
      </c>
      <c r="O16" s="53"/>
      <c r="P16" s="53"/>
    </row>
    <row r="17" spans="1:16" ht="37.5">
      <c r="A17" s="12">
        <v>11</v>
      </c>
      <c r="B17" s="39" t="s">
        <v>25</v>
      </c>
      <c r="C17" s="26">
        <f t="shared" si="1"/>
        <v>1475</v>
      </c>
      <c r="D17" s="6"/>
      <c r="E17" s="42">
        <v>1475</v>
      </c>
      <c r="F17" s="44">
        <v>2875.2559999999999</v>
      </c>
      <c r="G17" s="13">
        <f t="shared" si="6"/>
        <v>1.949326101694915</v>
      </c>
      <c r="H17" s="14">
        <f t="shared" si="7"/>
        <v>1.7727324146030157</v>
      </c>
      <c r="I17" s="13">
        <f t="shared" si="8"/>
        <v>1341.3765450870067</v>
      </c>
      <c r="J17" s="13">
        <f>I17/$I$20</f>
        <v>6.7945106684858272E-2</v>
      </c>
      <c r="K17" s="4">
        <f t="shared" si="10"/>
        <v>554.54078271913932</v>
      </c>
      <c r="O17" s="53"/>
      <c r="P17" s="53"/>
    </row>
    <row r="18" spans="1:16" ht="37.5">
      <c r="A18" s="12">
        <v>12</v>
      </c>
      <c r="B18" s="39" t="s">
        <v>26</v>
      </c>
      <c r="C18" s="26">
        <f t="shared" si="1"/>
        <v>646</v>
      </c>
      <c r="D18" s="6"/>
      <c r="E18" s="42">
        <v>646</v>
      </c>
      <c r="F18" s="44">
        <v>401.32</v>
      </c>
      <c r="G18" s="13">
        <f t="shared" si="6"/>
        <v>0.62123839009287929</v>
      </c>
      <c r="H18" s="14">
        <f t="shared" si="7"/>
        <v>1.7727324146030157</v>
      </c>
      <c r="I18" s="13">
        <f t="shared" si="8"/>
        <v>1843.3908111543708</v>
      </c>
      <c r="J18" s="13">
        <f t="shared" si="9"/>
        <v>9.3373770239621276E-2</v>
      </c>
      <c r="K18" s="4">
        <f t="shared" si="10"/>
        <v>762.07936318769305</v>
      </c>
      <c r="O18" s="53"/>
      <c r="P18" s="53"/>
    </row>
    <row r="19" spans="1:16" ht="38.25" thickBot="1">
      <c r="A19" s="15">
        <v>13</v>
      </c>
      <c r="B19" s="39" t="s">
        <v>27</v>
      </c>
      <c r="C19" s="26">
        <f t="shared" si="1"/>
        <v>1535</v>
      </c>
      <c r="D19" s="7"/>
      <c r="E19" s="42">
        <v>1535</v>
      </c>
      <c r="F19" s="45">
        <v>2632.587</v>
      </c>
      <c r="G19" s="16">
        <f t="shared" si="6"/>
        <v>1.7150403908794789</v>
      </c>
      <c r="H19" s="17">
        <f>(1+$D$21/$C$21)/(1+D19/C19)</f>
        <v>1.7727324146030157</v>
      </c>
      <c r="I19" s="16">
        <f t="shared" si="8"/>
        <v>1586.6356681082109</v>
      </c>
      <c r="J19" s="16">
        <f t="shared" si="9"/>
        <v>8.0368282966078841E-2</v>
      </c>
      <c r="K19" s="5">
        <f t="shared" si="10"/>
        <v>655.93377825594905</v>
      </c>
      <c r="O19" s="53"/>
      <c r="P19" s="53"/>
    </row>
    <row r="20" spans="1:16" ht="29.25" thickBot="1">
      <c r="A20" s="18"/>
      <c r="B20" s="40" t="s">
        <v>12</v>
      </c>
      <c r="C20" s="8">
        <f>SUM(C7:C19)</f>
        <v>18837</v>
      </c>
      <c r="D20" s="9">
        <f>SUM(D7:D19)</f>
        <v>6490</v>
      </c>
      <c r="E20" s="10">
        <f>SUM(E7:E19)</f>
        <v>12347</v>
      </c>
      <c r="F20" s="46">
        <f>SUM(F7:F19)</f>
        <v>34923.032000000007</v>
      </c>
      <c r="G20" s="13"/>
      <c r="H20" s="14"/>
      <c r="I20" s="19">
        <f>SUM(I7:I19)</f>
        <v>19742.062534518554</v>
      </c>
      <c r="J20" s="19">
        <f>SUM(J7:J19)</f>
        <v>1</v>
      </c>
      <c r="K20" s="25">
        <v>8161.6</v>
      </c>
      <c r="O20" s="53"/>
      <c r="P20" s="53"/>
    </row>
    <row r="21" spans="1:16" ht="29.25" thickBot="1">
      <c r="A21" s="20"/>
      <c r="B21" s="41" t="s">
        <v>14</v>
      </c>
      <c r="C21" s="23">
        <v>2873023</v>
      </c>
      <c r="D21" s="24">
        <v>2220078</v>
      </c>
      <c r="E21" s="21"/>
      <c r="F21" s="21"/>
      <c r="G21" s="22"/>
      <c r="H21" s="22"/>
      <c r="I21" s="22"/>
      <c r="J21" s="22"/>
      <c r="K21" s="3"/>
    </row>
    <row r="22" spans="1:16">
      <c r="G22" s="47"/>
    </row>
  </sheetData>
  <mergeCells count="10"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1"/>
  <sheetViews>
    <sheetView topLeftCell="A4" zoomScale="90" zoomScaleNormal="90" workbookViewId="0">
      <selection activeCell="K17" sqref="K17"/>
    </sheetView>
  </sheetViews>
  <sheetFormatPr defaultRowHeight="15"/>
  <cols>
    <col min="1" max="1" width="5.85546875" style="1" customWidth="1"/>
    <col min="2" max="2" width="24.28515625" style="37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4.5703125" style="1" bestFit="1" customWidth="1"/>
    <col min="9" max="9" width="21.28515625" style="1" customWidth="1"/>
    <col min="10" max="10" width="14.140625" style="1" customWidth="1"/>
    <col min="11" max="11" width="18.140625" style="1" customWidth="1"/>
    <col min="12" max="16384" width="9.140625" style="1"/>
  </cols>
  <sheetData>
    <row r="2" spans="1:11" ht="18.75" customHeight="1">
      <c r="A2" s="56" t="s">
        <v>13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15.75" thickBot="1"/>
    <row r="4" spans="1:11" s="2" customFormat="1" ht="88.5" customHeight="1">
      <c r="A4" s="58" t="s">
        <v>5</v>
      </c>
      <c r="B4" s="60" t="s">
        <v>0</v>
      </c>
      <c r="C4" s="55" t="s">
        <v>1</v>
      </c>
      <c r="D4" s="55"/>
      <c r="E4" s="55"/>
      <c r="F4" s="62" t="s">
        <v>6</v>
      </c>
      <c r="G4" s="60" t="s">
        <v>9</v>
      </c>
      <c r="H4" s="60" t="s">
        <v>7</v>
      </c>
      <c r="I4" s="60" t="s">
        <v>10</v>
      </c>
      <c r="J4" s="60" t="s">
        <v>8</v>
      </c>
      <c r="K4" s="64" t="s">
        <v>11</v>
      </c>
    </row>
    <row r="5" spans="1:11">
      <c r="A5" s="59"/>
      <c r="B5" s="61"/>
      <c r="C5" s="36" t="s">
        <v>2</v>
      </c>
      <c r="D5" s="36" t="s">
        <v>3</v>
      </c>
      <c r="E5" s="36" t="s">
        <v>4</v>
      </c>
      <c r="F5" s="63"/>
      <c r="G5" s="63"/>
      <c r="H5" s="63"/>
      <c r="I5" s="63"/>
      <c r="J5" s="63"/>
      <c r="K5" s="65"/>
    </row>
    <row r="6" spans="1:11" ht="15.75" thickBot="1">
      <c r="A6" s="31">
        <v>1</v>
      </c>
      <c r="B6" s="38">
        <v>2</v>
      </c>
      <c r="C6" s="32">
        <v>3</v>
      </c>
      <c r="D6" s="33">
        <v>4</v>
      </c>
      <c r="E6" s="33">
        <v>5</v>
      </c>
      <c r="F6" s="33">
        <v>6</v>
      </c>
      <c r="G6" s="34">
        <v>7</v>
      </c>
      <c r="H6" s="34">
        <v>8</v>
      </c>
      <c r="I6" s="34">
        <v>9</v>
      </c>
      <c r="J6" s="34">
        <v>10</v>
      </c>
      <c r="K6" s="35">
        <v>11</v>
      </c>
    </row>
    <row r="7" spans="1:11" ht="18.75">
      <c r="A7" s="11">
        <v>1</v>
      </c>
      <c r="B7" s="39" t="s">
        <v>15</v>
      </c>
      <c r="C7" s="26">
        <f>D7+E7</f>
        <v>6769</v>
      </c>
      <c r="D7" s="27">
        <v>6490</v>
      </c>
      <c r="E7" s="42">
        <v>279</v>
      </c>
      <c r="F7" s="43">
        <v>16966.097000000002</v>
      </c>
      <c r="G7" s="28">
        <f>F7/C7</f>
        <v>2.5064406854779144</v>
      </c>
      <c r="H7" s="29">
        <f>(1+$D$21/$C$21)/(1+D7/C7)</f>
        <v>0.90501740059188573</v>
      </c>
      <c r="I7" s="28">
        <f>H7*C7/G7</f>
        <v>2444.1283690056243</v>
      </c>
      <c r="J7" s="28">
        <f>I7/$I$20</f>
        <v>0.12380309122879743</v>
      </c>
      <c r="K7" s="30">
        <f>J7*$K$20</f>
        <v>808.34752356018703</v>
      </c>
    </row>
    <row r="8" spans="1:11" ht="37.5">
      <c r="A8" s="11"/>
      <c r="B8" s="39" t="s">
        <v>16</v>
      </c>
      <c r="C8" s="26">
        <f t="shared" ref="C8:C19" si="0">D8+E8</f>
        <v>720</v>
      </c>
      <c r="D8" s="27"/>
      <c r="E8" s="42">
        <v>720</v>
      </c>
      <c r="F8" s="43">
        <v>641.05700000000002</v>
      </c>
      <c r="G8" s="28">
        <f t="shared" ref="G8:G20" si="1">F8/C8</f>
        <v>0.89035694444444446</v>
      </c>
      <c r="H8" s="29">
        <f t="shared" ref="H8:H18" si="2">(1+$D$21/$C$21)/(1+D8/C8)</f>
        <v>1.7727324146030157</v>
      </c>
      <c r="I8" s="28">
        <f t="shared" ref="I8:I19" si="3">H8*C8/G8</f>
        <v>1433.5456655651576</v>
      </c>
      <c r="J8" s="28">
        <f t="shared" ref="J8:J19" si="4">I8/$I$20</f>
        <v>7.2613773918436084E-2</v>
      </c>
      <c r="K8" s="30">
        <f t="shared" ref="K8:K19" si="5">J8*$K$20</f>
        <v>474.11711404564471</v>
      </c>
    </row>
    <row r="9" spans="1:11" ht="37.5">
      <c r="A9" s="11"/>
      <c r="B9" s="39" t="s">
        <v>17</v>
      </c>
      <c r="C9" s="26">
        <f t="shared" si="0"/>
        <v>350</v>
      </c>
      <c r="D9" s="27"/>
      <c r="E9" s="42">
        <v>350</v>
      </c>
      <c r="F9" s="43">
        <v>678.072</v>
      </c>
      <c r="G9" s="28">
        <f t="shared" si="1"/>
        <v>1.9373485714285714</v>
      </c>
      <c r="H9" s="29">
        <f t="shared" si="2"/>
        <v>1.7727324146030157</v>
      </c>
      <c r="I9" s="28">
        <f t="shared" si="3"/>
        <v>320.26056346356938</v>
      </c>
      <c r="J9" s="28">
        <f t="shared" si="4"/>
        <v>1.6222244403471062E-2</v>
      </c>
      <c r="K9" s="30">
        <f t="shared" si="5"/>
        <v>105.91990038358361</v>
      </c>
    </row>
    <row r="10" spans="1:11" ht="37.5">
      <c r="A10" s="11"/>
      <c r="B10" s="39" t="s">
        <v>18</v>
      </c>
      <c r="C10" s="26">
        <f t="shared" si="0"/>
        <v>849</v>
      </c>
      <c r="D10" s="27"/>
      <c r="E10" s="42">
        <v>849</v>
      </c>
      <c r="F10" s="43">
        <v>1257.5329999999999</v>
      </c>
      <c r="G10" s="28">
        <f t="shared" si="1"/>
        <v>1.4811931684334509</v>
      </c>
      <c r="H10" s="29">
        <f t="shared" si="2"/>
        <v>1.7727324146030157</v>
      </c>
      <c r="I10" s="28">
        <f t="shared" si="3"/>
        <v>1016.106374288602</v>
      </c>
      <c r="J10" s="28">
        <f t="shared" si="4"/>
        <v>5.1469109294531037E-2</v>
      </c>
      <c r="K10" s="30">
        <f t="shared" si="5"/>
        <v>336.05725531678149</v>
      </c>
    </row>
    <row r="11" spans="1:11" ht="37.5">
      <c r="A11" s="11"/>
      <c r="B11" s="39" t="s">
        <v>19</v>
      </c>
      <c r="C11" s="26">
        <f t="shared" si="0"/>
        <v>1282</v>
      </c>
      <c r="D11" s="27"/>
      <c r="E11" s="42">
        <v>1282</v>
      </c>
      <c r="F11" s="43">
        <v>821.41099999999994</v>
      </c>
      <c r="G11" s="28">
        <f t="shared" si="1"/>
        <v>0.64072620904836186</v>
      </c>
      <c r="H11" s="29">
        <f t="shared" si="2"/>
        <v>1.7727324146030157</v>
      </c>
      <c r="I11" s="28">
        <f t="shared" si="3"/>
        <v>3546.9798541509758</v>
      </c>
      <c r="J11" s="28">
        <f t="shared" si="4"/>
        <v>0.17966612393964213</v>
      </c>
      <c r="K11" s="30">
        <f t="shared" si="5"/>
        <v>1173.0940230391054</v>
      </c>
    </row>
    <row r="12" spans="1:11" ht="37.5">
      <c r="A12" s="11"/>
      <c r="B12" s="39" t="s">
        <v>20</v>
      </c>
      <c r="C12" s="26">
        <f t="shared" si="0"/>
        <v>624</v>
      </c>
      <c r="D12" s="27"/>
      <c r="E12" s="42">
        <v>624</v>
      </c>
      <c r="F12" s="43">
        <v>1744.336</v>
      </c>
      <c r="G12" s="28">
        <f t="shared" si="1"/>
        <v>2.7954102564102565</v>
      </c>
      <c r="H12" s="29">
        <f t="shared" si="2"/>
        <v>1.7727324146030157</v>
      </c>
      <c r="I12" s="28">
        <f t="shared" si="3"/>
        <v>395.71473424183404</v>
      </c>
      <c r="J12" s="28">
        <f t="shared" si="4"/>
        <v>2.0044244797114572E-2</v>
      </c>
      <c r="K12" s="30">
        <f t="shared" si="5"/>
        <v>130.87488755380016</v>
      </c>
    </row>
    <row r="13" spans="1:11" ht="37.5">
      <c r="A13" s="11"/>
      <c r="B13" s="39" t="s">
        <v>21</v>
      </c>
      <c r="C13" s="26">
        <f t="shared" si="0"/>
        <v>1226</v>
      </c>
      <c r="D13" s="27"/>
      <c r="E13" s="42">
        <v>1226</v>
      </c>
      <c r="F13" s="43">
        <v>1172.5219999999999</v>
      </c>
      <c r="G13" s="28">
        <f t="shared" si="1"/>
        <v>0.95638009787928213</v>
      </c>
      <c r="H13" s="29">
        <f t="shared" si="2"/>
        <v>1.7727324146030157</v>
      </c>
      <c r="I13" s="28">
        <f t="shared" si="3"/>
        <v>2272.4959930916802</v>
      </c>
      <c r="J13" s="28">
        <f t="shared" si="4"/>
        <v>0.11510935035882253</v>
      </c>
      <c r="K13" s="30">
        <f t="shared" si="5"/>
        <v>751.58348129785998</v>
      </c>
    </row>
    <row r="14" spans="1:11" ht="37.5">
      <c r="A14" s="12">
        <v>2</v>
      </c>
      <c r="B14" s="39" t="s">
        <v>22</v>
      </c>
      <c r="C14" s="26">
        <f t="shared" si="0"/>
        <v>482</v>
      </c>
      <c r="D14" s="6"/>
      <c r="E14" s="42">
        <v>482</v>
      </c>
      <c r="F14" s="44">
        <v>1065.701</v>
      </c>
      <c r="G14" s="13">
        <f t="shared" si="1"/>
        <v>2.2109979253112035</v>
      </c>
      <c r="H14" s="14">
        <f t="shared" si="2"/>
        <v>1.7727324146030157</v>
      </c>
      <c r="I14" s="13">
        <f t="shared" si="3"/>
        <v>386.45763257257988</v>
      </c>
      <c r="J14" s="13">
        <f t="shared" si="4"/>
        <v>1.9575342338059531E-2</v>
      </c>
      <c r="K14" s="4">
        <f t="shared" si="5"/>
        <v>127.8132827278921</v>
      </c>
    </row>
    <row r="15" spans="1:11" ht="50.25" customHeight="1">
      <c r="A15" s="12">
        <v>3</v>
      </c>
      <c r="B15" s="39" t="s">
        <v>23</v>
      </c>
      <c r="C15" s="26">
        <f t="shared" si="0"/>
        <v>2016</v>
      </c>
      <c r="D15" s="6"/>
      <c r="E15" s="42">
        <v>2016</v>
      </c>
      <c r="F15" s="44">
        <v>3364.5169999999998</v>
      </c>
      <c r="G15" s="13">
        <f t="shared" si="1"/>
        <v>1.6689072420634921</v>
      </c>
      <c r="H15" s="14">
        <f t="shared" si="2"/>
        <v>1.7727324146030157</v>
      </c>
      <c r="I15" s="13">
        <f t="shared" si="3"/>
        <v>2141.4183231782731</v>
      </c>
      <c r="J15" s="13">
        <f>I15/$I$20</f>
        <v>0.10846983791253073</v>
      </c>
      <c r="K15" s="4">
        <f t="shared" si="5"/>
        <v>708.23211268228692</v>
      </c>
    </row>
    <row r="16" spans="1:11" ht="37.5">
      <c r="A16" s="12">
        <v>4</v>
      </c>
      <c r="B16" s="39" t="s">
        <v>24</v>
      </c>
      <c r="C16" s="26">
        <f t="shared" si="0"/>
        <v>863</v>
      </c>
      <c r="D16" s="6"/>
      <c r="E16" s="42">
        <v>863</v>
      </c>
      <c r="F16" s="44">
        <v>1302.623</v>
      </c>
      <c r="G16" s="13">
        <f t="shared" si="1"/>
        <v>1.5094125144843569</v>
      </c>
      <c r="H16" s="14">
        <f t="shared" si="2"/>
        <v>1.7727324146030157</v>
      </c>
      <c r="I16" s="13">
        <f t="shared" si="3"/>
        <v>1013.5520006106705</v>
      </c>
      <c r="J16" s="13">
        <f t="shared" si="4"/>
        <v>5.1339721918036554E-2</v>
      </c>
      <c r="K16" s="4">
        <f t="shared" si="5"/>
        <v>335.21244631943608</v>
      </c>
    </row>
    <row r="17" spans="1:11" ht="37.5">
      <c r="A17" s="12">
        <v>5</v>
      </c>
      <c r="B17" s="39" t="s">
        <v>25</v>
      </c>
      <c r="C17" s="26">
        <f t="shared" si="0"/>
        <v>1475</v>
      </c>
      <c r="D17" s="6"/>
      <c r="E17" s="42">
        <v>1475</v>
      </c>
      <c r="F17" s="44">
        <v>2875.2559999999999</v>
      </c>
      <c r="G17" s="13">
        <f t="shared" si="1"/>
        <v>1.949326101694915</v>
      </c>
      <c r="H17" s="14">
        <f t="shared" si="2"/>
        <v>1.7727324146030157</v>
      </c>
      <c r="I17" s="13">
        <f t="shared" si="3"/>
        <v>1341.3765450870067</v>
      </c>
      <c r="J17" s="13">
        <f>I17/$I$20</f>
        <v>6.7945106684858272E-2</v>
      </c>
      <c r="K17" s="4">
        <f t="shared" si="5"/>
        <v>443.63398507744512</v>
      </c>
    </row>
    <row r="18" spans="1:11" ht="37.5">
      <c r="A18" s="12">
        <v>6</v>
      </c>
      <c r="B18" s="39" t="s">
        <v>26</v>
      </c>
      <c r="C18" s="26">
        <f t="shared" si="0"/>
        <v>646</v>
      </c>
      <c r="D18" s="6"/>
      <c r="E18" s="42">
        <v>646</v>
      </c>
      <c r="F18" s="44">
        <v>401.32</v>
      </c>
      <c r="G18" s="13">
        <f t="shared" si="1"/>
        <v>0.62123839009287929</v>
      </c>
      <c r="H18" s="14">
        <f t="shared" si="2"/>
        <v>1.7727324146030157</v>
      </c>
      <c r="I18" s="13">
        <f t="shared" si="3"/>
        <v>1843.3908111543708</v>
      </c>
      <c r="J18" s="13">
        <f t="shared" si="4"/>
        <v>9.3373770239621276E-2</v>
      </c>
      <c r="K18" s="4">
        <f t="shared" si="5"/>
        <v>609.66535802555916</v>
      </c>
    </row>
    <row r="19" spans="1:11" ht="38.25" thickBot="1">
      <c r="A19" s="15">
        <v>7</v>
      </c>
      <c r="B19" s="39" t="s">
        <v>27</v>
      </c>
      <c r="C19" s="26">
        <f t="shared" si="0"/>
        <v>1535</v>
      </c>
      <c r="D19" s="7"/>
      <c r="E19" s="42">
        <v>1535</v>
      </c>
      <c r="F19" s="45">
        <v>2632.587</v>
      </c>
      <c r="G19" s="16">
        <f t="shared" si="1"/>
        <v>1.7150403908794789</v>
      </c>
      <c r="H19" s="17">
        <f>(1+$D$21/$C$21)/(1+D19/C19)</f>
        <v>1.7727324146030157</v>
      </c>
      <c r="I19" s="16">
        <f t="shared" si="3"/>
        <v>1586.6356681082109</v>
      </c>
      <c r="J19" s="16">
        <f t="shared" si="4"/>
        <v>8.0368282966078841E-2</v>
      </c>
      <c r="K19" s="5">
        <f t="shared" si="5"/>
        <v>524.74862997041862</v>
      </c>
    </row>
    <row r="20" spans="1:11" ht="15.75" thickBot="1">
      <c r="A20" s="18">
        <v>8</v>
      </c>
      <c r="B20" s="40" t="s">
        <v>12</v>
      </c>
      <c r="C20" s="8">
        <f>SUM(C7:C19)</f>
        <v>18837</v>
      </c>
      <c r="D20" s="9">
        <f>SUM(D7:D19)</f>
        <v>6490</v>
      </c>
      <c r="E20" s="10">
        <f>SUM(E7:E19)</f>
        <v>12347</v>
      </c>
      <c r="F20" s="46">
        <f>SUM(F7:F19)</f>
        <v>34923.032000000007</v>
      </c>
      <c r="G20" s="16">
        <f t="shared" si="1"/>
        <v>1.8539593353506401</v>
      </c>
      <c r="H20" s="17">
        <f>(1+$D$21/$C$21)/(1+D20/C20)</f>
        <v>1.3184727955887792</v>
      </c>
      <c r="I20" s="19">
        <f>SUM(I7:I19)</f>
        <v>19742.062534518554</v>
      </c>
      <c r="J20" s="19">
        <f>SUM(J7:J19)</f>
        <v>1</v>
      </c>
      <c r="K20" s="25">
        <v>6529.3</v>
      </c>
    </row>
    <row r="21" spans="1:11" ht="29.25" thickBot="1">
      <c r="A21" s="20">
        <v>9</v>
      </c>
      <c r="B21" s="41" t="s">
        <v>14</v>
      </c>
      <c r="C21" s="23">
        <v>2873023</v>
      </c>
      <c r="D21" s="24">
        <v>2220078</v>
      </c>
      <c r="E21" s="21"/>
      <c r="F21" s="21"/>
      <c r="G21" s="22"/>
      <c r="H21" s="22"/>
      <c r="I21" s="22"/>
      <c r="J21" s="22"/>
      <c r="K21" s="3"/>
    </row>
  </sheetData>
  <mergeCells count="10">
    <mergeCell ref="A2:K2"/>
    <mergeCell ref="A4:A5"/>
    <mergeCell ref="B4:B5"/>
    <mergeCell ref="C4:E4"/>
    <mergeCell ref="F4:F5"/>
    <mergeCell ref="G4:G5"/>
    <mergeCell ref="H4:H5"/>
    <mergeCell ref="I4:I5"/>
    <mergeCell ref="J4:J5"/>
    <mergeCell ref="K4:K5"/>
  </mergeCells>
  <pageMargins left="0" right="0" top="0" bottom="0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2018-11-17T03:43:30Z</dcterms:modified>
</cp:coreProperties>
</file>