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Лист1!$A$1:$K$22</definedName>
  </definedNames>
  <calcPr calcId="162913"/>
</workbook>
</file>

<file path=xl/calcChain.xml><?xml version="1.0" encoding="utf-8"?>
<calcChain xmlns="http://schemas.openxmlformats.org/spreadsheetml/2006/main">
  <c r="I15" i="2"/>
  <c r="I7"/>
  <c r="H14"/>
  <c r="H13"/>
  <c r="H12"/>
  <c r="H10"/>
  <c r="H9"/>
  <c r="H7"/>
  <c r="E15"/>
  <c r="F15"/>
  <c r="G15"/>
  <c r="H15"/>
  <c r="G5"/>
  <c r="F5"/>
  <c r="D15"/>
  <c r="J10" i="1" l="1"/>
  <c r="J8"/>
  <c r="I8" l="1"/>
  <c r="K8"/>
  <c r="G10" l="1"/>
  <c r="K10"/>
  <c r="I10"/>
  <c r="H10"/>
  <c r="H8"/>
  <c r="J9" l="1"/>
  <c r="H11"/>
  <c r="J11"/>
  <c r="J12"/>
  <c r="J13"/>
  <c r="J14"/>
  <c r="J15"/>
  <c r="J16"/>
  <c r="J17"/>
  <c r="J18"/>
  <c r="J19"/>
  <c r="J20"/>
  <c r="J21"/>
  <c r="J22"/>
  <c r="G8"/>
  <c r="J6" l="1"/>
  <c r="I9"/>
  <c r="K11"/>
  <c r="K12"/>
  <c r="K13"/>
  <c r="K14"/>
  <c r="K15"/>
  <c r="K16"/>
  <c r="K17"/>
  <c r="K18"/>
  <c r="K19"/>
  <c r="K20"/>
  <c r="K21"/>
  <c r="K22"/>
  <c r="K9" l="1"/>
  <c r="K6" s="1"/>
  <c r="G12"/>
  <c r="G11"/>
  <c r="I17"/>
  <c r="H22"/>
  <c r="I22" s="1"/>
  <c r="H21"/>
  <c r="I21" s="1"/>
  <c r="H20"/>
  <c r="I20" s="1"/>
  <c r="H19"/>
  <c r="I19" s="1"/>
  <c r="H18"/>
  <c r="H17"/>
  <c r="I18"/>
  <c r="H14"/>
  <c r="G14"/>
  <c r="I14" s="1"/>
  <c r="B9" l="1"/>
  <c r="B6"/>
  <c r="H13"/>
  <c r="H12"/>
  <c r="H9" s="1"/>
  <c r="H6" s="1"/>
  <c r="I13"/>
  <c r="I12"/>
  <c r="I11"/>
  <c r="H16"/>
  <c r="I16" s="1"/>
  <c r="H15"/>
  <c r="I15" s="1"/>
  <c r="G9"/>
  <c r="G6" s="1"/>
  <c r="I6" l="1"/>
  <c r="D11"/>
  <c r="D12" s="1"/>
  <c r="D13" s="1"/>
  <c r="D14" s="1"/>
  <c r="D15" s="1"/>
  <c r="D16" s="1"/>
  <c r="D17" s="1"/>
  <c r="D18" s="1"/>
  <c r="D19" s="1"/>
  <c r="D20" s="1"/>
  <c r="D21" s="1"/>
  <c r="G22" l="1"/>
  <c r="G13" l="1"/>
  <c r="G15" l="1"/>
  <c r="G16"/>
  <c r="G20" l="1"/>
  <c r="G18"/>
  <c r="G17"/>
  <c r="G21" l="1"/>
  <c r="G19"/>
</calcChain>
</file>

<file path=xl/sharedStrings.xml><?xml version="1.0" encoding="utf-8"?>
<sst xmlns="http://schemas.openxmlformats.org/spreadsheetml/2006/main" count="53" uniqueCount="42">
  <si>
    <t>Наименование муниципального образования</t>
  </si>
  <si>
    <t>Группа муниципального образования по оплате труда</t>
  </si>
  <si>
    <t>Количество должностных окладов,учитываемых при формировании годового фонда оплаты труда</t>
  </si>
  <si>
    <t>Базовый должностной оклад, учитываемый при формировании годового фонда оплаты труда, в руб.</t>
  </si>
  <si>
    <t>Всего:</t>
  </si>
  <si>
    <t>Х</t>
  </si>
  <si>
    <t>в том числе:</t>
  </si>
  <si>
    <t>муниципальный район</t>
  </si>
  <si>
    <t>сельские поселения:</t>
  </si>
  <si>
    <t>Администрация Большесырского сельсовета</t>
  </si>
  <si>
    <t>Администрация Грузенского сельсовета</t>
  </si>
  <si>
    <t>Администрация Еловского сельсовета</t>
  </si>
  <si>
    <t>Администрация Кожановского сельсовета</t>
  </si>
  <si>
    <t>Администрация Красненского сельсовета</t>
  </si>
  <si>
    <t>Администрация Огурского сельсовета</t>
  </si>
  <si>
    <t>Администрация Приморского сельсовета</t>
  </si>
  <si>
    <t>Администрация Петропавловского сельсовета</t>
  </si>
  <si>
    <t>Администрация Ровненского сельсовета</t>
  </si>
  <si>
    <t>Администрация Тюльковского сельсовета</t>
  </si>
  <si>
    <t>Администрация Черемушкинского сельсовета</t>
  </si>
  <si>
    <t>Администрация Чистопольского сельсовета</t>
  </si>
  <si>
    <t>Администрация п.Балахта</t>
  </si>
  <si>
    <r>
      <t>Численность работников органов местного самоуправления (</t>
    </r>
    <r>
      <rPr>
        <sz val="10"/>
        <color indexed="10"/>
        <rFont val="Times New Roman"/>
        <family val="1"/>
        <charset val="204"/>
      </rPr>
      <t>за исключением Главы муниц образ</t>
    </r>
    <r>
      <rPr>
        <sz val="10"/>
        <rFont val="Times New Roman"/>
        <family val="1"/>
        <charset val="204"/>
      </rPr>
      <t>), учтенная в бюджете</t>
    </r>
  </si>
  <si>
    <t>премиальный фонд 10% на 21г.</t>
  </si>
  <si>
    <t xml:space="preserve">итого расч фонд </t>
  </si>
  <si>
    <t>рапределение премиальных на 21г.</t>
  </si>
  <si>
    <r>
      <t>Расчет расходов на оплату труда работников органов местного самоуправления (за исключением персонала по охране и обслуживанию административных зданий и водителей) по решению вопросов местного значения, учтенных в бюджете Балахтинского района с 01.01.</t>
    </r>
    <r>
      <rPr>
        <b/>
        <sz val="16"/>
        <rFont val="Times New Roman"/>
        <family val="1"/>
        <charset val="204"/>
      </rPr>
      <t xml:space="preserve">2022 год </t>
    </r>
    <r>
      <rPr>
        <b/>
        <sz val="12"/>
        <rFont val="Times New Roman"/>
        <family val="1"/>
        <charset val="204"/>
      </rPr>
      <t xml:space="preserve">* </t>
    </r>
  </si>
  <si>
    <r>
      <t xml:space="preserve">Размер денежного вознаграждения главы городского(сельского) поселения, руб. по стост на </t>
    </r>
    <r>
      <rPr>
        <b/>
        <sz val="14"/>
        <rFont val="Times New Roman"/>
        <family val="1"/>
        <charset val="204"/>
      </rPr>
      <t>01.01.22г.</t>
    </r>
  </si>
  <si>
    <t xml:space="preserve"> фонд оплаты главы с 01.01. 2022г.</t>
  </si>
  <si>
    <t>фонд муницип служащих с 01.01.2022г.</t>
  </si>
  <si>
    <t xml:space="preserve">всего фонд на 2022 год </t>
  </si>
  <si>
    <t>гл спец</t>
  </si>
  <si>
    <t>начальник</t>
  </si>
  <si>
    <t>нач отдела</t>
  </si>
  <si>
    <t>вед спец</t>
  </si>
  <si>
    <t>итого</t>
  </si>
  <si>
    <t>кол-во</t>
  </si>
  <si>
    <t>всего фонд на год</t>
  </si>
  <si>
    <t>на квартал</t>
  </si>
  <si>
    <t>на мес</t>
  </si>
  <si>
    <t>разбивка на квартал</t>
  </si>
  <si>
    <t>разбивка на мес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</si>
</sst>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0" fillId="0" borderId="3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" fontId="0" fillId="0" borderId="4" xfId="0" applyNumberFormat="1" applyBorder="1"/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Border="1"/>
    <xf numFmtId="164" fontId="0" fillId="0" borderId="0" xfId="0" applyNumberFormat="1" applyBorder="1" applyAlignment="1">
      <alignment wrapText="1"/>
    </xf>
    <xf numFmtId="1" fontId="0" fillId="0" borderId="0" xfId="0" applyNumberForma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64" fontId="0" fillId="0" borderId="0" xfId="0" applyNumberFormat="1" applyBorder="1"/>
    <xf numFmtId="16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1" fontId="0" fillId="2" borderId="4" xfId="0" applyNumberFormat="1" applyFill="1" applyBorder="1"/>
    <xf numFmtId="0" fontId="0" fillId="2" borderId="1" xfId="0" applyFill="1" applyBorder="1"/>
    <xf numFmtId="0" fontId="0" fillId="2" borderId="4" xfId="0" applyFill="1" applyBorder="1"/>
    <xf numFmtId="1" fontId="3" fillId="2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B25"/>
  <sheetViews>
    <sheetView tabSelected="1" view="pageBreakPreview" topLeftCell="A4" zoomScaleNormal="100" zoomScaleSheetLayoutView="100" workbookViewId="0">
      <selection activeCell="O5" sqref="O5"/>
    </sheetView>
  </sheetViews>
  <sheetFormatPr defaultRowHeight="14.4"/>
  <cols>
    <col min="1" max="1" width="30.88671875" customWidth="1"/>
    <col min="4" max="4" width="10.109375" customWidth="1"/>
    <col min="7" max="7" width="11" customWidth="1"/>
    <col min="8" max="8" width="11.33203125" customWidth="1"/>
    <col min="9" max="9" width="11.6640625" customWidth="1"/>
    <col min="10" max="12" width="9.109375" customWidth="1"/>
    <col min="13" max="13" width="11.44140625" bestFit="1" customWidth="1"/>
    <col min="14" max="15" width="9.109375" customWidth="1"/>
    <col min="16" max="16" width="11" bestFit="1" customWidth="1"/>
    <col min="17" max="17" width="11.77734375" customWidth="1"/>
    <col min="19" max="19" width="11.44140625" bestFit="1" customWidth="1"/>
    <col min="21" max="21" width="11.109375" customWidth="1"/>
  </cols>
  <sheetData>
    <row r="2" spans="1:28">
      <c r="A2" s="1"/>
      <c r="B2" s="2"/>
      <c r="C2" s="2"/>
      <c r="D2" s="2"/>
      <c r="E2" s="2"/>
      <c r="F2" s="2"/>
      <c r="G2" s="2"/>
      <c r="H2" s="2"/>
      <c r="I2" s="2"/>
    </row>
    <row r="3" spans="1:28">
      <c r="A3" s="48" t="s">
        <v>26</v>
      </c>
      <c r="B3" s="48"/>
      <c r="C3" s="48"/>
      <c r="D3" s="48"/>
      <c r="E3" s="48"/>
      <c r="F3" s="48"/>
      <c r="G3" s="48"/>
      <c r="H3" s="48"/>
      <c r="I3" s="48"/>
    </row>
    <row r="4" spans="1:28" ht="36.75" customHeight="1">
      <c r="A4" s="48"/>
      <c r="B4" s="48"/>
      <c r="C4" s="48"/>
      <c r="D4" s="48"/>
      <c r="E4" s="48"/>
      <c r="F4" s="48"/>
      <c r="G4" s="48"/>
      <c r="H4" s="48"/>
      <c r="I4" s="48"/>
    </row>
    <row r="5" spans="1:28" ht="224.4">
      <c r="A5" s="3" t="s">
        <v>0</v>
      </c>
      <c r="B5" s="3" t="s">
        <v>22</v>
      </c>
      <c r="C5" s="3" t="s">
        <v>1</v>
      </c>
      <c r="D5" s="41" t="s">
        <v>27</v>
      </c>
      <c r="E5" s="6" t="s">
        <v>2</v>
      </c>
      <c r="F5" s="6" t="s">
        <v>3</v>
      </c>
      <c r="G5" s="6" t="s">
        <v>28</v>
      </c>
      <c r="H5" s="6" t="s">
        <v>29</v>
      </c>
      <c r="I5" s="42" t="s">
        <v>30</v>
      </c>
      <c r="J5" s="13" t="s">
        <v>23</v>
      </c>
      <c r="K5" s="43" t="s">
        <v>24</v>
      </c>
      <c r="L5" s="29"/>
      <c r="M5" s="29"/>
      <c r="N5" s="30"/>
      <c r="O5" s="31"/>
      <c r="P5" s="31"/>
      <c r="Q5" s="32"/>
      <c r="R5" s="32"/>
      <c r="S5" s="33"/>
      <c r="T5" s="31"/>
      <c r="U5" s="31"/>
      <c r="V5" s="31"/>
      <c r="W5" s="31"/>
      <c r="X5" s="31"/>
      <c r="Y5" s="31"/>
      <c r="Z5" s="31"/>
      <c r="AA5" s="31"/>
      <c r="AB5" s="31"/>
    </row>
    <row r="6" spans="1:28">
      <c r="A6" s="6" t="s">
        <v>4</v>
      </c>
      <c r="B6" s="5">
        <f>B8+B9+13</f>
        <v>119</v>
      </c>
      <c r="C6" s="5" t="s">
        <v>5</v>
      </c>
      <c r="D6" s="5"/>
      <c r="E6" s="5" t="s">
        <v>5</v>
      </c>
      <c r="F6" s="5" t="s">
        <v>5</v>
      </c>
      <c r="G6" s="7">
        <f>G8+G9</f>
        <v>10963545.6</v>
      </c>
      <c r="H6" s="7">
        <f>H8+H9</f>
        <v>51701167.667200007</v>
      </c>
      <c r="I6" s="7">
        <f>I8+I9</f>
        <v>62664713.267200008</v>
      </c>
      <c r="J6" s="7">
        <f>J8+J9</f>
        <v>5170116.7667200007</v>
      </c>
      <c r="K6" s="44">
        <f>K8+K9</f>
        <v>67834830.033920005</v>
      </c>
      <c r="L6" s="31"/>
      <c r="M6" s="32"/>
      <c r="N6" s="31"/>
      <c r="O6" s="31"/>
      <c r="P6" s="31"/>
      <c r="Q6" s="32"/>
      <c r="R6" s="32"/>
      <c r="S6" s="33"/>
      <c r="T6" s="31"/>
      <c r="U6" s="31"/>
      <c r="V6" s="31"/>
      <c r="W6" s="31"/>
      <c r="X6" s="31"/>
      <c r="Y6" s="31"/>
      <c r="Z6" s="31"/>
      <c r="AA6" s="31"/>
      <c r="AB6" s="31"/>
    </row>
    <row r="7" spans="1:28" ht="17.25" customHeight="1">
      <c r="A7" s="6" t="s">
        <v>6</v>
      </c>
      <c r="B7" s="5"/>
      <c r="C7" s="5"/>
      <c r="D7" s="5"/>
      <c r="E7" s="5"/>
      <c r="F7" s="5"/>
      <c r="G7" s="7"/>
      <c r="H7" s="7"/>
      <c r="I7" s="7"/>
      <c r="J7" s="45"/>
      <c r="K7" s="46"/>
      <c r="L7" s="31"/>
      <c r="M7" s="32"/>
      <c r="N7" s="31"/>
      <c r="O7" s="31"/>
      <c r="P7" s="31"/>
      <c r="Q7" s="32"/>
      <c r="R7" s="32"/>
      <c r="S7" s="33"/>
      <c r="T7" s="31"/>
      <c r="U7" s="31"/>
      <c r="V7" s="31"/>
      <c r="W7" s="31"/>
      <c r="X7" s="31"/>
      <c r="Y7" s="31"/>
      <c r="Z7" s="31"/>
      <c r="AA7" s="31"/>
      <c r="AB7" s="31"/>
    </row>
    <row r="8" spans="1:28" ht="15.75" customHeight="1">
      <c r="A8" s="6" t="s">
        <v>7</v>
      </c>
      <c r="B8" s="5">
        <v>50</v>
      </c>
      <c r="C8" s="5">
        <v>5</v>
      </c>
      <c r="D8" s="7">
        <v>37950</v>
      </c>
      <c r="E8" s="5">
        <v>57.2</v>
      </c>
      <c r="F8" s="5">
        <v>6067</v>
      </c>
      <c r="G8" s="7">
        <f>D8*2*1.6*12</f>
        <v>1457280</v>
      </c>
      <c r="H8" s="7">
        <f>F8*57.2*B8*1.6</f>
        <v>27762592</v>
      </c>
      <c r="I8" s="7">
        <f>G8+H8</f>
        <v>29219872</v>
      </c>
      <c r="J8" s="45">
        <f>H8*10%</f>
        <v>2776259.2</v>
      </c>
      <c r="K8" s="44">
        <f>I8+J8</f>
        <v>31996131.199999999</v>
      </c>
      <c r="L8" s="34"/>
      <c r="M8" s="35"/>
      <c r="N8" s="31"/>
      <c r="O8" s="31"/>
      <c r="P8" s="31"/>
      <c r="Q8" s="33"/>
      <c r="R8" s="32"/>
      <c r="S8" s="33"/>
      <c r="T8" s="31"/>
      <c r="U8" s="31"/>
      <c r="V8" s="31"/>
      <c r="W8" s="31"/>
      <c r="X8" s="31"/>
      <c r="Y8" s="31"/>
      <c r="Z8" s="31"/>
      <c r="AA8" s="31"/>
      <c r="AB8" s="31"/>
    </row>
    <row r="9" spans="1:28" ht="15" customHeight="1">
      <c r="A9" s="6" t="s">
        <v>8</v>
      </c>
      <c r="B9" s="5">
        <f>B10+B11+B12+B13+B14+B15+B16+B17+B18+B19+B20+B21+B22</f>
        <v>56</v>
      </c>
      <c r="C9" s="5" t="s">
        <v>5</v>
      </c>
      <c r="D9" s="5"/>
      <c r="E9" s="5" t="s">
        <v>5</v>
      </c>
      <c r="F9" s="5" t="s">
        <v>5</v>
      </c>
      <c r="G9" s="7">
        <f>SUM(G10:G22)</f>
        <v>9506265.5999999996</v>
      </c>
      <c r="H9" s="7">
        <f>SUM(H10:H22)</f>
        <v>23938575.667200007</v>
      </c>
      <c r="I9" s="7">
        <f>SUM(I10:I22)</f>
        <v>33444841.267200008</v>
      </c>
      <c r="J9" s="7">
        <f>SUM(J10:J22)</f>
        <v>2393857.5667200009</v>
      </c>
      <c r="K9" s="47">
        <f>SUM(K10:K22)</f>
        <v>35838698.833920009</v>
      </c>
      <c r="L9" s="34"/>
      <c r="M9" s="35"/>
      <c r="N9" s="34"/>
      <c r="O9" s="31"/>
      <c r="P9" s="31"/>
      <c r="Q9" s="32"/>
      <c r="R9" s="32"/>
      <c r="S9" s="33"/>
      <c r="T9" s="31"/>
      <c r="U9" s="31"/>
      <c r="V9" s="31"/>
      <c r="W9" s="31"/>
      <c r="X9" s="31"/>
      <c r="Y9" s="31"/>
      <c r="Z9" s="31"/>
      <c r="AA9" s="31"/>
      <c r="AB9" s="31"/>
    </row>
    <row r="10" spans="1:28" ht="24" customHeight="1">
      <c r="A10" s="6" t="s">
        <v>9</v>
      </c>
      <c r="B10" s="5">
        <v>4</v>
      </c>
      <c r="C10" s="5">
        <v>8</v>
      </c>
      <c r="D10" s="7">
        <v>18802</v>
      </c>
      <c r="E10" s="5">
        <v>52</v>
      </c>
      <c r="F10" s="7">
        <v>4701</v>
      </c>
      <c r="G10" s="7">
        <f>D10*2*1.6*12</f>
        <v>721996.80000000005</v>
      </c>
      <c r="H10" s="7">
        <f>F10*52*B10*1.6*1.08</f>
        <v>1689652.2240000002</v>
      </c>
      <c r="I10" s="7">
        <f>G10+H10</f>
        <v>2411649.0240000002</v>
      </c>
      <c r="J10" s="12">
        <f>H10*10%</f>
        <v>168965.22240000003</v>
      </c>
      <c r="K10" s="28">
        <f>I10+J10</f>
        <v>2580614.2464000001</v>
      </c>
      <c r="L10" s="34"/>
      <c r="M10" s="35"/>
      <c r="N10" s="31"/>
      <c r="O10" s="31"/>
      <c r="P10" s="34"/>
      <c r="Q10" s="32"/>
      <c r="R10" s="32"/>
      <c r="S10" s="35"/>
      <c r="T10" s="32"/>
      <c r="U10" s="31"/>
      <c r="V10" s="31"/>
      <c r="W10" s="31"/>
      <c r="X10" s="31"/>
      <c r="Y10" s="31"/>
      <c r="Z10" s="31"/>
      <c r="AA10" s="31"/>
      <c r="AB10" s="31"/>
    </row>
    <row r="11" spans="1:28" ht="27" customHeight="1">
      <c r="A11" s="6" t="s">
        <v>10</v>
      </c>
      <c r="B11" s="5">
        <v>2</v>
      </c>
      <c r="C11" s="5">
        <v>8</v>
      </c>
      <c r="D11" s="7">
        <f>D10</f>
        <v>18802</v>
      </c>
      <c r="E11" s="5">
        <v>52</v>
      </c>
      <c r="F11" s="7">
        <v>4701</v>
      </c>
      <c r="G11" s="7">
        <f>D11*2*1.6*12</f>
        <v>721996.80000000005</v>
      </c>
      <c r="H11" s="7">
        <f>F11*52*B11*1.6*1.08</f>
        <v>844826.11200000008</v>
      </c>
      <c r="I11" s="7">
        <f t="shared" ref="I11:I22" si="0">G11+H11</f>
        <v>1566822.912</v>
      </c>
      <c r="J11" s="12">
        <f t="shared" ref="J11:J22" si="1">H11*10%</f>
        <v>84482.611200000014</v>
      </c>
      <c r="K11" s="28">
        <f t="shared" ref="K11:K22" si="2">I11+J11</f>
        <v>1651305.5231999999</v>
      </c>
      <c r="L11" s="34"/>
      <c r="M11" s="35"/>
      <c r="N11" s="31"/>
      <c r="O11" s="31"/>
      <c r="P11" s="31"/>
      <c r="Q11" s="32"/>
      <c r="R11" s="49"/>
      <c r="S11" s="50"/>
      <c r="T11" s="50"/>
      <c r="U11" s="50"/>
      <c r="V11" s="50"/>
      <c r="W11" s="50"/>
      <c r="X11" s="50"/>
      <c r="Y11" s="50"/>
      <c r="Z11" s="31"/>
      <c r="AA11" s="31"/>
      <c r="AB11" s="31"/>
    </row>
    <row r="12" spans="1:28" ht="24.75" customHeight="1">
      <c r="A12" s="6" t="s">
        <v>11</v>
      </c>
      <c r="B12" s="5">
        <v>4</v>
      </c>
      <c r="C12" s="5">
        <v>8</v>
      </c>
      <c r="D12" s="7">
        <f t="shared" ref="D12:D21" si="3">D11</f>
        <v>18802</v>
      </c>
      <c r="E12" s="5">
        <v>52</v>
      </c>
      <c r="F12" s="7">
        <v>4701</v>
      </c>
      <c r="G12" s="7">
        <f>D12*2*1.6*12</f>
        <v>721996.80000000005</v>
      </c>
      <c r="H12" s="7">
        <f t="shared" ref="H12:H15" si="4">F12*52*B12*1.6*1.08</f>
        <v>1689652.2240000002</v>
      </c>
      <c r="I12" s="7">
        <f t="shared" si="0"/>
        <v>2411649.0240000002</v>
      </c>
      <c r="J12" s="12">
        <f t="shared" si="1"/>
        <v>168965.22240000003</v>
      </c>
      <c r="K12" s="28">
        <f t="shared" si="2"/>
        <v>2580614.2464000001</v>
      </c>
      <c r="L12" s="34"/>
      <c r="M12" s="35"/>
      <c r="N12" s="31"/>
      <c r="O12" s="31"/>
      <c r="P12" s="31"/>
      <c r="Q12" s="32"/>
      <c r="R12" s="32"/>
      <c r="S12" s="32"/>
      <c r="T12" s="32"/>
      <c r="U12" s="32"/>
      <c r="V12" s="32"/>
      <c r="W12" s="32"/>
      <c r="X12" s="32"/>
      <c r="Y12" s="29"/>
      <c r="Z12" s="29"/>
      <c r="AA12" s="31"/>
      <c r="AB12" s="31"/>
    </row>
    <row r="13" spans="1:28" ht="30" customHeight="1">
      <c r="A13" s="6" t="s">
        <v>12</v>
      </c>
      <c r="B13" s="5">
        <v>4</v>
      </c>
      <c r="C13" s="5">
        <v>8</v>
      </c>
      <c r="D13" s="7">
        <f t="shared" si="3"/>
        <v>18802</v>
      </c>
      <c r="E13" s="5">
        <v>52</v>
      </c>
      <c r="F13" s="7">
        <v>4701</v>
      </c>
      <c r="G13" s="7">
        <f t="shared" ref="G13:G22" si="5">D13*2*1.6*12</f>
        <v>721996.80000000005</v>
      </c>
      <c r="H13" s="7">
        <f t="shared" si="4"/>
        <v>1689652.2240000002</v>
      </c>
      <c r="I13" s="7">
        <f t="shared" si="0"/>
        <v>2411649.0240000002</v>
      </c>
      <c r="J13" s="12">
        <f t="shared" si="1"/>
        <v>168965.22240000003</v>
      </c>
      <c r="K13" s="28">
        <f t="shared" si="2"/>
        <v>2580614.2464000001</v>
      </c>
      <c r="L13" s="34"/>
      <c r="M13" s="35"/>
      <c r="N13" s="31"/>
      <c r="O13" s="31"/>
      <c r="P13" s="31"/>
      <c r="Q13" s="31"/>
      <c r="R13" s="29"/>
      <c r="S13" s="29"/>
      <c r="T13" s="36"/>
      <c r="U13" s="29"/>
      <c r="V13" s="32"/>
      <c r="W13" s="37"/>
      <c r="X13" s="37"/>
      <c r="Y13" s="37"/>
      <c r="Z13" s="37"/>
      <c r="AA13" s="31"/>
      <c r="AB13" s="31"/>
    </row>
    <row r="14" spans="1:28" ht="24.75" customHeight="1">
      <c r="A14" s="6" t="s">
        <v>13</v>
      </c>
      <c r="B14" s="5">
        <v>3</v>
      </c>
      <c r="C14" s="5">
        <v>8</v>
      </c>
      <c r="D14" s="7">
        <f t="shared" si="3"/>
        <v>18802</v>
      </c>
      <c r="E14" s="5">
        <v>52</v>
      </c>
      <c r="F14" s="7">
        <v>4701</v>
      </c>
      <c r="G14" s="7">
        <f>D14*2*1.6*12</f>
        <v>721996.80000000005</v>
      </c>
      <c r="H14" s="7">
        <f t="shared" si="4"/>
        <v>1267239.1680000003</v>
      </c>
      <c r="I14" s="7">
        <f t="shared" si="0"/>
        <v>1989235.9680000003</v>
      </c>
      <c r="J14" s="12">
        <f t="shared" si="1"/>
        <v>126723.91680000004</v>
      </c>
      <c r="K14" s="28">
        <f t="shared" si="2"/>
        <v>2115959.8848000006</v>
      </c>
      <c r="L14" s="34"/>
      <c r="M14" s="35"/>
      <c r="N14" s="31"/>
      <c r="O14" s="31"/>
      <c r="P14" s="31"/>
      <c r="Q14" s="31"/>
      <c r="R14" s="29"/>
      <c r="S14" s="29"/>
      <c r="T14" s="36"/>
      <c r="U14" s="29"/>
      <c r="V14" s="32"/>
      <c r="W14" s="32"/>
      <c r="X14" s="32"/>
      <c r="Y14" s="29"/>
      <c r="Z14" s="29"/>
      <c r="AA14" s="31"/>
      <c r="AB14" s="31"/>
    </row>
    <row r="15" spans="1:28" ht="26.25" customHeight="1">
      <c r="A15" s="6" t="s">
        <v>14</v>
      </c>
      <c r="B15" s="5">
        <v>4</v>
      </c>
      <c r="C15" s="5">
        <v>8</v>
      </c>
      <c r="D15" s="7">
        <f t="shared" si="3"/>
        <v>18802</v>
      </c>
      <c r="E15" s="5">
        <v>52</v>
      </c>
      <c r="F15" s="7">
        <v>4701</v>
      </c>
      <c r="G15" s="7">
        <f t="shared" si="5"/>
        <v>721996.80000000005</v>
      </c>
      <c r="H15" s="7">
        <f t="shared" si="4"/>
        <v>1689652.2240000002</v>
      </c>
      <c r="I15" s="7">
        <f t="shared" si="0"/>
        <v>2411649.0240000002</v>
      </c>
      <c r="J15" s="12">
        <f t="shared" si="1"/>
        <v>168965.22240000003</v>
      </c>
      <c r="K15" s="28">
        <f t="shared" si="2"/>
        <v>2580614.2464000001</v>
      </c>
      <c r="L15" s="34"/>
      <c r="M15" s="35"/>
      <c r="N15" s="31"/>
      <c r="O15" s="31"/>
      <c r="P15" s="31"/>
      <c r="Q15" s="38"/>
      <c r="R15" s="37"/>
      <c r="S15" s="37"/>
      <c r="T15" s="36"/>
      <c r="U15" s="29"/>
      <c r="V15" s="37"/>
      <c r="W15" s="37"/>
      <c r="X15" s="37"/>
      <c r="Y15" s="37"/>
      <c r="Z15" s="37"/>
      <c r="AA15" s="31"/>
      <c r="AB15" s="31"/>
    </row>
    <row r="16" spans="1:28" ht="26.25" customHeight="1">
      <c r="A16" s="6" t="s">
        <v>15</v>
      </c>
      <c r="B16" s="5">
        <v>5</v>
      </c>
      <c r="C16" s="5">
        <v>8</v>
      </c>
      <c r="D16" s="7">
        <f t="shared" si="3"/>
        <v>18802</v>
      </c>
      <c r="E16" s="5">
        <v>52</v>
      </c>
      <c r="F16" s="7">
        <v>4701</v>
      </c>
      <c r="G16" s="7">
        <f t="shared" si="5"/>
        <v>721996.80000000005</v>
      </c>
      <c r="H16" s="7">
        <f t="shared" ref="H16:H21" si="6">F16*52*1.08*B16*1.6</f>
        <v>2112065.2800000007</v>
      </c>
      <c r="I16" s="7">
        <f t="shared" si="0"/>
        <v>2834062.080000001</v>
      </c>
      <c r="J16" s="12">
        <f t="shared" si="1"/>
        <v>211206.52800000008</v>
      </c>
      <c r="K16" s="28">
        <f t="shared" si="2"/>
        <v>3045268.6080000009</v>
      </c>
      <c r="L16" s="34"/>
      <c r="M16" s="35"/>
      <c r="N16" s="31"/>
      <c r="O16" s="31"/>
      <c r="P16" s="31"/>
      <c r="Q16" s="31"/>
      <c r="R16" s="29"/>
      <c r="S16" s="29"/>
      <c r="T16" s="36"/>
      <c r="U16" s="29"/>
      <c r="V16" s="32"/>
      <c r="W16" s="32"/>
      <c r="X16" s="32"/>
      <c r="Y16" s="29"/>
      <c r="Z16" s="29"/>
      <c r="AA16" s="31"/>
      <c r="AB16" s="31"/>
    </row>
    <row r="17" spans="1:28" ht="26.25" customHeight="1">
      <c r="A17" s="6" t="s">
        <v>16</v>
      </c>
      <c r="B17" s="5">
        <v>4</v>
      </c>
      <c r="C17" s="5">
        <v>8</v>
      </c>
      <c r="D17" s="7">
        <f t="shared" si="3"/>
        <v>18802</v>
      </c>
      <c r="E17" s="5">
        <v>52</v>
      </c>
      <c r="F17" s="7">
        <v>4701</v>
      </c>
      <c r="G17" s="7">
        <f t="shared" si="5"/>
        <v>721996.80000000005</v>
      </c>
      <c r="H17" s="7">
        <f t="shared" si="6"/>
        <v>1689652.2240000004</v>
      </c>
      <c r="I17" s="7">
        <f t="shared" si="0"/>
        <v>2411649.0240000002</v>
      </c>
      <c r="J17" s="12">
        <f t="shared" si="1"/>
        <v>168965.22240000006</v>
      </c>
      <c r="K17" s="28">
        <f t="shared" si="2"/>
        <v>2580614.2464000001</v>
      </c>
      <c r="L17" s="34"/>
      <c r="M17" s="35"/>
      <c r="N17" s="31"/>
      <c r="O17" s="31"/>
      <c r="P17" s="31"/>
      <c r="Q17" s="31"/>
      <c r="R17" s="29"/>
      <c r="S17" s="29"/>
      <c r="T17" s="36"/>
      <c r="U17" s="29"/>
      <c r="V17" s="32"/>
      <c r="W17" s="32"/>
      <c r="X17" s="32"/>
      <c r="Y17" s="29"/>
      <c r="Z17" s="29"/>
      <c r="AA17" s="31"/>
      <c r="AB17" s="31"/>
    </row>
    <row r="18" spans="1:28" ht="27.75" customHeight="1">
      <c r="A18" s="6" t="s">
        <v>17</v>
      </c>
      <c r="B18" s="5">
        <v>4</v>
      </c>
      <c r="C18" s="5">
        <v>8</v>
      </c>
      <c r="D18" s="7">
        <f t="shared" si="3"/>
        <v>18802</v>
      </c>
      <c r="E18" s="5">
        <v>52</v>
      </c>
      <c r="F18" s="7">
        <v>4701</v>
      </c>
      <c r="G18" s="7">
        <f t="shared" si="5"/>
        <v>721996.80000000005</v>
      </c>
      <c r="H18" s="7">
        <f t="shared" si="6"/>
        <v>1689652.2240000004</v>
      </c>
      <c r="I18" s="7">
        <f t="shared" si="0"/>
        <v>2411649.0240000002</v>
      </c>
      <c r="J18" s="12">
        <f t="shared" si="1"/>
        <v>168965.22240000006</v>
      </c>
      <c r="K18" s="28">
        <f t="shared" si="2"/>
        <v>2580614.2464000001</v>
      </c>
      <c r="L18" s="34"/>
      <c r="M18" s="35"/>
      <c r="N18" s="31"/>
      <c r="O18" s="31"/>
      <c r="P18" s="31"/>
      <c r="Q18" s="31"/>
      <c r="R18" s="29"/>
      <c r="S18" s="29"/>
      <c r="T18" s="39"/>
      <c r="U18" s="29"/>
      <c r="V18" s="32"/>
      <c r="W18" s="32"/>
      <c r="X18" s="32"/>
      <c r="Y18" s="29"/>
      <c r="Z18" s="29"/>
      <c r="AA18" s="31"/>
      <c r="AB18" s="31"/>
    </row>
    <row r="19" spans="1:28" ht="26.25" customHeight="1">
      <c r="A19" s="6" t="s">
        <v>18</v>
      </c>
      <c r="B19" s="5">
        <v>5</v>
      </c>
      <c r="C19" s="5">
        <v>8</v>
      </c>
      <c r="D19" s="7">
        <f t="shared" si="3"/>
        <v>18802</v>
      </c>
      <c r="E19" s="5">
        <v>52</v>
      </c>
      <c r="F19" s="7">
        <v>4701</v>
      </c>
      <c r="G19" s="7">
        <f t="shared" si="5"/>
        <v>721996.80000000005</v>
      </c>
      <c r="H19" s="7">
        <f t="shared" si="6"/>
        <v>2112065.2800000007</v>
      </c>
      <c r="I19" s="7">
        <f t="shared" si="0"/>
        <v>2834062.080000001</v>
      </c>
      <c r="J19" s="12">
        <f t="shared" si="1"/>
        <v>211206.52800000008</v>
      </c>
      <c r="K19" s="28">
        <f t="shared" si="2"/>
        <v>3045268.6080000009</v>
      </c>
      <c r="L19" s="34"/>
      <c r="M19" s="35"/>
      <c r="N19" s="31"/>
      <c r="O19" s="31"/>
      <c r="P19" s="31"/>
      <c r="Q19" s="31"/>
      <c r="R19" s="32"/>
      <c r="S19" s="29"/>
      <c r="T19" s="29"/>
      <c r="U19" s="39"/>
      <c r="V19" s="31"/>
      <c r="W19" s="31"/>
      <c r="X19" s="32"/>
      <c r="Y19" s="29"/>
      <c r="Z19" s="29"/>
      <c r="AA19" s="31"/>
      <c r="AB19" s="31"/>
    </row>
    <row r="20" spans="1:28" ht="25.5" customHeight="1">
      <c r="A20" s="6" t="s">
        <v>19</v>
      </c>
      <c r="B20" s="8">
        <v>4</v>
      </c>
      <c r="C20" s="5">
        <v>8</v>
      </c>
      <c r="D20" s="7">
        <f t="shared" si="3"/>
        <v>18802</v>
      </c>
      <c r="E20" s="5">
        <v>52</v>
      </c>
      <c r="F20" s="7">
        <v>4701</v>
      </c>
      <c r="G20" s="7">
        <f t="shared" si="5"/>
        <v>721996.80000000005</v>
      </c>
      <c r="H20" s="7">
        <f t="shared" si="6"/>
        <v>1689652.2240000004</v>
      </c>
      <c r="I20" s="7">
        <f t="shared" si="0"/>
        <v>2411649.0240000002</v>
      </c>
      <c r="J20" s="12">
        <f t="shared" si="1"/>
        <v>168965.22240000006</v>
      </c>
      <c r="K20" s="28">
        <f t="shared" si="2"/>
        <v>2580614.2464000001</v>
      </c>
      <c r="L20" s="34"/>
      <c r="M20" s="35"/>
      <c r="N20" s="31"/>
      <c r="O20" s="31"/>
      <c r="P20" s="31"/>
      <c r="Q20" s="32"/>
      <c r="R20" s="32"/>
      <c r="S20" s="29"/>
      <c r="T20" s="40"/>
      <c r="U20" s="40"/>
      <c r="V20" s="31"/>
      <c r="W20" s="31"/>
      <c r="X20" s="31"/>
      <c r="Y20" s="31"/>
      <c r="Z20" s="31"/>
      <c r="AA20" s="31"/>
      <c r="AB20" s="31"/>
    </row>
    <row r="21" spans="1:28" ht="29.25" customHeight="1">
      <c r="A21" s="6" t="s">
        <v>20</v>
      </c>
      <c r="B21" s="5">
        <v>5</v>
      </c>
      <c r="C21" s="5">
        <v>8</v>
      </c>
      <c r="D21" s="7">
        <f t="shared" si="3"/>
        <v>18802</v>
      </c>
      <c r="E21" s="5">
        <v>52</v>
      </c>
      <c r="F21" s="7">
        <v>4701</v>
      </c>
      <c r="G21" s="7">
        <f t="shared" si="5"/>
        <v>721996.80000000005</v>
      </c>
      <c r="H21" s="7">
        <f t="shared" si="6"/>
        <v>2112065.2800000007</v>
      </c>
      <c r="I21" s="7">
        <f t="shared" si="0"/>
        <v>2834062.080000001</v>
      </c>
      <c r="J21" s="12">
        <f t="shared" si="1"/>
        <v>211206.52800000008</v>
      </c>
      <c r="K21" s="28">
        <f t="shared" si="2"/>
        <v>3045268.6080000009</v>
      </c>
      <c r="L21" s="34"/>
      <c r="M21" s="35"/>
      <c r="N21" s="31"/>
      <c r="O21" s="31"/>
      <c r="P21" s="31"/>
      <c r="Q21" s="32"/>
      <c r="R21" s="32"/>
      <c r="S21" s="32"/>
      <c r="T21" s="31"/>
      <c r="U21" s="31"/>
      <c r="V21" s="31"/>
      <c r="W21" s="31"/>
      <c r="X21" s="31"/>
      <c r="Y21" s="31"/>
      <c r="Z21" s="31"/>
      <c r="AA21" s="31"/>
      <c r="AB21" s="31"/>
    </row>
    <row r="22" spans="1:28" ht="15" customHeight="1">
      <c r="A22" s="6" t="s">
        <v>21</v>
      </c>
      <c r="B22" s="9">
        <v>8</v>
      </c>
      <c r="C22" s="10">
        <v>7</v>
      </c>
      <c r="D22" s="11">
        <v>21935</v>
      </c>
      <c r="E22" s="10">
        <v>53.7</v>
      </c>
      <c r="F22" s="11">
        <v>4934</v>
      </c>
      <c r="G22" s="7">
        <f t="shared" si="5"/>
        <v>842304</v>
      </c>
      <c r="H22" s="7">
        <f>F22*53.7*1.08*B22*1.6</f>
        <v>3662748.9792000004</v>
      </c>
      <c r="I22" s="7">
        <f t="shared" si="0"/>
        <v>4505052.9791999999</v>
      </c>
      <c r="J22" s="12">
        <f t="shared" si="1"/>
        <v>366274.89792000008</v>
      </c>
      <c r="K22" s="28">
        <f t="shared" si="2"/>
        <v>4871327.8771200003</v>
      </c>
      <c r="L22" s="34"/>
      <c r="M22" s="32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</row>
    <row r="23" spans="1:28">
      <c r="A23" s="1"/>
      <c r="B23" s="2"/>
      <c r="C23" s="2"/>
      <c r="D23" s="2"/>
      <c r="E23" s="2"/>
      <c r="F23" s="2"/>
      <c r="G23" s="2"/>
      <c r="H23" s="2"/>
      <c r="I23" s="2"/>
    </row>
    <row r="24" spans="1:28">
      <c r="A24" s="4"/>
      <c r="B24" s="4"/>
      <c r="C24" s="4"/>
      <c r="D24" s="4"/>
      <c r="E24" s="4"/>
      <c r="F24" s="4"/>
      <c r="G24" s="4"/>
      <c r="H24" s="4"/>
      <c r="I24" s="4"/>
    </row>
    <row r="25" spans="1:28">
      <c r="A25" s="4"/>
      <c r="B25" s="4"/>
      <c r="C25" s="4"/>
      <c r="D25" s="4"/>
      <c r="E25" s="4"/>
      <c r="F25" s="4"/>
      <c r="G25" s="4"/>
      <c r="H25" s="4"/>
      <c r="I25" s="4"/>
    </row>
  </sheetData>
  <mergeCells count="2">
    <mergeCell ref="A3:I4"/>
    <mergeCell ref="R11:Y11"/>
  </mergeCells>
  <pageMargins left="1.7716535433070868" right="0" top="0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3:M17"/>
  <sheetViews>
    <sheetView workbookViewId="0">
      <selection activeCell="J11" sqref="J11"/>
    </sheetView>
  </sheetViews>
  <sheetFormatPr defaultRowHeight="14.4"/>
  <cols>
    <col min="3" max="3" width="16.6640625" customWidth="1"/>
    <col min="7" max="7" width="15.109375" bestFit="1" customWidth="1"/>
  </cols>
  <sheetData>
    <row r="3" spans="3:13">
      <c r="C3" s="15"/>
      <c r="D3" s="51" t="s">
        <v>25</v>
      </c>
      <c r="E3" s="52"/>
      <c r="F3" s="52"/>
      <c r="G3" s="52"/>
      <c r="H3" s="52"/>
      <c r="I3" s="52"/>
      <c r="J3" s="52"/>
      <c r="K3" s="52"/>
    </row>
    <row r="4" spans="3:13" ht="72">
      <c r="C4" s="21"/>
      <c r="D4" s="21" t="s">
        <v>36</v>
      </c>
      <c r="E4" s="21" t="s">
        <v>37</v>
      </c>
      <c r="F4" s="21" t="s">
        <v>38</v>
      </c>
      <c r="G4" s="21" t="s">
        <v>39</v>
      </c>
      <c r="H4" s="21" t="s">
        <v>40</v>
      </c>
      <c r="I4" s="21" t="s">
        <v>41</v>
      </c>
      <c r="J4" s="21"/>
      <c r="K4" s="19"/>
      <c r="L4" s="14"/>
    </row>
    <row r="5" spans="3:13" ht="18">
      <c r="C5" s="25" t="s">
        <v>32</v>
      </c>
      <c r="D5" s="21">
        <v>1</v>
      </c>
      <c r="E5" s="21">
        <v>559000</v>
      </c>
      <c r="F5" s="22">
        <f>E5/4</f>
        <v>139750</v>
      </c>
      <c r="G5" s="22">
        <f>E5/12</f>
        <v>46583.333333333336</v>
      </c>
      <c r="H5" s="21">
        <v>18000</v>
      </c>
      <c r="I5" s="21">
        <v>6000</v>
      </c>
      <c r="J5" s="23"/>
      <c r="K5" s="20"/>
      <c r="L5" s="17"/>
    </row>
    <row r="6" spans="3:13" ht="18">
      <c r="C6" s="25" t="s">
        <v>33</v>
      </c>
      <c r="D6" s="21">
        <v>1</v>
      </c>
      <c r="E6" s="21"/>
      <c r="F6" s="22"/>
      <c r="G6" s="21"/>
      <c r="H6" s="21">
        <v>16000</v>
      </c>
      <c r="I6" s="21">
        <v>5500</v>
      </c>
      <c r="J6" s="21"/>
      <c r="K6" s="19"/>
      <c r="L6" s="14"/>
    </row>
    <row r="7" spans="3:13" ht="18">
      <c r="C7" s="25" t="s">
        <v>33</v>
      </c>
      <c r="D7" s="21">
        <v>1</v>
      </c>
      <c r="E7" s="23"/>
      <c r="F7" s="22"/>
      <c r="G7" s="21"/>
      <c r="H7" s="21">
        <f>H6</f>
        <v>16000</v>
      </c>
      <c r="I7" s="21">
        <f>I6</f>
        <v>5500</v>
      </c>
      <c r="J7" s="23"/>
      <c r="K7" s="20"/>
      <c r="L7" s="17"/>
      <c r="M7" s="18"/>
    </row>
    <row r="8" spans="3:13" ht="18">
      <c r="C8" s="25" t="s">
        <v>31</v>
      </c>
      <c r="D8" s="21">
        <v>1</v>
      </c>
      <c r="E8" s="21"/>
      <c r="F8" s="22"/>
      <c r="G8" s="21"/>
      <c r="H8" s="21">
        <v>14000</v>
      </c>
      <c r="I8" s="21">
        <v>4500</v>
      </c>
      <c r="J8" s="21"/>
      <c r="K8" s="19"/>
      <c r="L8" s="14"/>
    </row>
    <row r="9" spans="3:13" ht="18">
      <c r="C9" s="25" t="s">
        <v>31</v>
      </c>
      <c r="D9" s="21">
        <v>1</v>
      </c>
      <c r="E9" s="21"/>
      <c r="F9" s="22"/>
      <c r="G9" s="21"/>
      <c r="H9" s="21">
        <f>H8</f>
        <v>14000</v>
      </c>
      <c r="I9" s="21">
        <v>4500</v>
      </c>
      <c r="J9" s="21"/>
      <c r="K9" s="19"/>
      <c r="L9" s="14"/>
    </row>
    <row r="10" spans="3:13" ht="18">
      <c r="C10" s="25" t="s">
        <v>31</v>
      </c>
      <c r="D10" s="21">
        <v>1</v>
      </c>
      <c r="E10" s="21"/>
      <c r="F10" s="24"/>
      <c r="G10" s="21"/>
      <c r="H10" s="21">
        <f>H8</f>
        <v>14000</v>
      </c>
      <c r="I10" s="21">
        <v>4500</v>
      </c>
      <c r="J10" s="21"/>
      <c r="K10" s="19"/>
      <c r="L10" s="14"/>
    </row>
    <row r="11" spans="3:13" ht="18">
      <c r="C11" s="25" t="s">
        <v>34</v>
      </c>
      <c r="D11" s="21">
        <v>1</v>
      </c>
      <c r="E11" s="21"/>
      <c r="F11" s="21"/>
      <c r="G11" s="24"/>
      <c r="H11" s="25">
        <v>12000</v>
      </c>
      <c r="I11" s="25">
        <v>4000</v>
      </c>
      <c r="J11" s="21"/>
      <c r="K11" s="19"/>
      <c r="L11" s="14"/>
    </row>
    <row r="12" spans="3:13" ht="18">
      <c r="C12" s="25" t="s">
        <v>34</v>
      </c>
      <c r="D12" s="25">
        <v>1</v>
      </c>
      <c r="E12" s="25"/>
      <c r="F12" s="25"/>
      <c r="G12" s="25"/>
      <c r="H12" s="25">
        <f>H11</f>
        <v>12000</v>
      </c>
      <c r="I12" s="25">
        <v>4000</v>
      </c>
      <c r="J12" s="25"/>
    </row>
    <row r="13" spans="3:13" ht="18">
      <c r="C13" s="25" t="s">
        <v>34</v>
      </c>
      <c r="D13" s="25">
        <v>1</v>
      </c>
      <c r="E13" s="25"/>
      <c r="F13" s="25"/>
      <c r="G13" s="25"/>
      <c r="H13" s="25">
        <f>H11</f>
        <v>12000</v>
      </c>
      <c r="I13" s="25">
        <v>4000</v>
      </c>
      <c r="J13" s="25"/>
    </row>
    <row r="14" spans="3:13" ht="18">
      <c r="C14" s="25" t="s">
        <v>34</v>
      </c>
      <c r="D14" s="25">
        <v>1</v>
      </c>
      <c r="E14" s="25"/>
      <c r="F14" s="25"/>
      <c r="G14" s="25"/>
      <c r="H14" s="25">
        <f>H13</f>
        <v>12000</v>
      </c>
      <c r="I14" s="25">
        <v>4000</v>
      </c>
      <c r="J14" s="25"/>
    </row>
    <row r="15" spans="3:13" ht="18">
      <c r="C15" s="26" t="s">
        <v>35</v>
      </c>
      <c r="D15" s="25">
        <f>SUM(D5:D14)</f>
        <v>10</v>
      </c>
      <c r="E15" s="25">
        <f t="shared" ref="E15:I15" si="0">SUM(E5:E14)</f>
        <v>559000</v>
      </c>
      <c r="F15" s="25">
        <f t="shared" si="0"/>
        <v>139750</v>
      </c>
      <c r="G15" s="27">
        <f t="shared" si="0"/>
        <v>46583.333333333336</v>
      </c>
      <c r="H15" s="25">
        <f t="shared" si="0"/>
        <v>140000</v>
      </c>
      <c r="I15" s="25">
        <f t="shared" si="0"/>
        <v>46500</v>
      </c>
      <c r="J15" s="25"/>
    </row>
    <row r="16" spans="3:13">
      <c r="C16" s="16"/>
      <c r="D16" s="16"/>
      <c r="E16" s="16"/>
      <c r="F16" s="16"/>
      <c r="G16" s="16"/>
      <c r="H16" s="16"/>
      <c r="I16" s="16"/>
      <c r="J16" s="16"/>
    </row>
    <row r="17" spans="3:10">
      <c r="C17" s="16"/>
      <c r="D17" s="16"/>
      <c r="E17" s="16"/>
      <c r="F17" s="16"/>
      <c r="G17" s="16"/>
      <c r="H17" s="16"/>
      <c r="I17" s="16"/>
      <c r="J17" s="16"/>
    </row>
  </sheetData>
  <mergeCells count="1">
    <mergeCell ref="D3:K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2021-10-28T02:38:12Z</dcterms:modified>
</cp:coreProperties>
</file>