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2021" sheetId="1" r:id="rId1"/>
    <sheet name="2022-2023" sheetId="3" r:id="rId2"/>
  </sheets>
  <calcPr calcId="125725"/>
</workbook>
</file>

<file path=xl/calcChain.xml><?xml version="1.0" encoding="utf-8"?>
<calcChain xmlns="http://schemas.openxmlformats.org/spreadsheetml/2006/main">
  <c r="F20" i="3"/>
  <c r="E20"/>
  <c r="D20"/>
  <c r="H19"/>
  <c r="I19" s="1"/>
  <c r="G19"/>
  <c r="C19"/>
  <c r="C18"/>
  <c r="H18" s="1"/>
  <c r="H17"/>
  <c r="I17" s="1"/>
  <c r="G17"/>
  <c r="C17"/>
  <c r="C16"/>
  <c r="H16" s="1"/>
  <c r="H15"/>
  <c r="I15" s="1"/>
  <c r="G15"/>
  <c r="C15"/>
  <c r="C14"/>
  <c r="H14" s="1"/>
  <c r="H13"/>
  <c r="I13" s="1"/>
  <c r="G13"/>
  <c r="C13"/>
  <c r="C12"/>
  <c r="H12" s="1"/>
  <c r="H11"/>
  <c r="I11" s="1"/>
  <c r="G11"/>
  <c r="C11"/>
  <c r="C10"/>
  <c r="H10" s="1"/>
  <c r="H9"/>
  <c r="I9" s="1"/>
  <c r="G9"/>
  <c r="C9"/>
  <c r="C8"/>
  <c r="H8" s="1"/>
  <c r="H7"/>
  <c r="I7" s="1"/>
  <c r="G7"/>
  <c r="C7"/>
  <c r="G8" l="1"/>
  <c r="I8" s="1"/>
  <c r="G10"/>
  <c r="I10" s="1"/>
  <c r="G12"/>
  <c r="I12" s="1"/>
  <c r="G14"/>
  <c r="I14" s="1"/>
  <c r="G16"/>
  <c r="I16" s="1"/>
  <c r="G18"/>
  <c r="I18" s="1"/>
  <c r="C20"/>
  <c r="F20" i="1"/>
  <c r="C8"/>
  <c r="H8" s="1"/>
  <c r="C9"/>
  <c r="H9" s="1"/>
  <c r="C10"/>
  <c r="H10" s="1"/>
  <c r="C11"/>
  <c r="H11" s="1"/>
  <c r="C12"/>
  <c r="H12" s="1"/>
  <c r="C13"/>
  <c r="H13" s="1"/>
  <c r="C14"/>
  <c r="H14" s="1"/>
  <c r="C15"/>
  <c r="H15" s="1"/>
  <c r="C16"/>
  <c r="G16" s="1"/>
  <c r="C17"/>
  <c r="H17" s="1"/>
  <c r="C18"/>
  <c r="H18" s="1"/>
  <c r="C19"/>
  <c r="G19" s="1"/>
  <c r="C7"/>
  <c r="G7" s="1"/>
  <c r="I20" i="3" l="1"/>
  <c r="J8" s="1"/>
  <c r="K8" s="1"/>
  <c r="H7" i="1"/>
  <c r="G8"/>
  <c r="I8" s="1"/>
  <c r="G9"/>
  <c r="I9" s="1"/>
  <c r="G10"/>
  <c r="I10" s="1"/>
  <c r="G11"/>
  <c r="I11" s="1"/>
  <c r="G12"/>
  <c r="I12" s="1"/>
  <c r="G13"/>
  <c r="I13" s="1"/>
  <c r="G14"/>
  <c r="I14" s="1"/>
  <c r="G18"/>
  <c r="I18" s="1"/>
  <c r="H19"/>
  <c r="I19" s="1"/>
  <c r="H16"/>
  <c r="I16" s="1"/>
  <c r="G15"/>
  <c r="I15" s="1"/>
  <c r="I7"/>
  <c r="G17"/>
  <c r="I17" s="1"/>
  <c r="J12" i="3" l="1"/>
  <c r="K12" s="1"/>
  <c r="J18"/>
  <c r="K18" s="1"/>
  <c r="J11"/>
  <c r="K11" s="1"/>
  <c r="J7"/>
  <c r="J9"/>
  <c r="J15"/>
  <c r="K15" s="1"/>
  <c r="J19"/>
  <c r="K19" s="1"/>
  <c r="J13"/>
  <c r="K13" s="1"/>
  <c r="J17"/>
  <c r="K17" s="1"/>
  <c r="J16"/>
  <c r="K16" s="1"/>
  <c r="J14"/>
  <c r="K14" s="1"/>
  <c r="J10"/>
  <c r="K10" s="1"/>
  <c r="I20" i="1"/>
  <c r="J7" s="1"/>
  <c r="K7" i="3" l="1"/>
  <c r="J20"/>
  <c r="J18" i="1"/>
  <c r="K18" s="1"/>
  <c r="J9"/>
  <c r="K9" s="1"/>
  <c r="J13"/>
  <c r="K13" s="1"/>
  <c r="J8"/>
  <c r="K8" s="1"/>
  <c r="J12"/>
  <c r="K12" s="1"/>
  <c r="J11"/>
  <c r="K11" s="1"/>
  <c r="J10"/>
  <c r="K10" s="1"/>
  <c r="J16"/>
  <c r="K16" s="1"/>
  <c r="J15"/>
  <c r="K15" s="1"/>
  <c r="J17"/>
  <c r="K17" s="1"/>
  <c r="J14"/>
  <c r="K14" s="1"/>
  <c r="J19"/>
  <c r="K19" s="1"/>
  <c r="K7"/>
  <c r="J20" l="1"/>
  <c r="E20"/>
  <c r="D20"/>
  <c r="C20"/>
</calcChain>
</file>

<file path=xl/sharedStrings.xml><?xml version="1.0" encoding="utf-8"?>
<sst xmlns="http://schemas.openxmlformats.org/spreadsheetml/2006/main" count="56" uniqueCount="29">
  <si>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</si>
  <si>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</si>
  <si>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</si>
  <si>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</si>
  <si>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</si>
  <si>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</si>
  <si>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Налоговые и неналоговые доходы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</si>
  <si>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</si>
  <si>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</si>
  <si>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</si>
  <si>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</si>
  <si>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</si>
  <si>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</si>
  <si>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</si>
  <si>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п.Балахта</t>
  </si>
  <si>
    <t>Большесырский сельский совет</t>
  </si>
  <si>
    <t>Грузенский сельский совет</t>
  </si>
  <si>
    <t>Еловский сельский совет</t>
  </si>
  <si>
    <t>Кожановский сельский совет</t>
  </si>
  <si>
    <t>Красненский сельский совет</t>
  </si>
  <si>
    <t>Огурский сельский совет</t>
  </si>
  <si>
    <t>Петропавловский сельский совет</t>
  </si>
  <si>
    <t>Приморский сельский совет</t>
  </si>
  <si>
    <t>Ровненский сельский совет</t>
  </si>
  <si>
    <t>Тюльковский сельский совет</t>
  </si>
  <si>
    <t>Черемушкинский сельский совет</t>
  </si>
  <si>
    <t>Чистопольский сельский совет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</si>
  <si>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2021 год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</si>
  <si>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2022-2023 год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</si>
</sst>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00"/>
    <numFmt numFmtId="167" formatCode="#,##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64" fontId="1" fillId="2" borderId="3" xfId="0" applyNumberFormat="1" applyFont="1" applyFill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3" fontId="1" fillId="3" borderId="12" xfId="0" applyNumberFormat="1" applyFont="1" applyFill="1" applyBorder="1" applyAlignment="1">
      <alignment wrapText="1"/>
    </xf>
    <xf numFmtId="3" fontId="2" fillId="3" borderId="15" xfId="0" applyNumberFormat="1" applyFont="1" applyFill="1" applyBorder="1" applyAlignment="1">
      <alignment wrapText="1"/>
    </xf>
    <xf numFmtId="3" fontId="2" fillId="3" borderId="16" xfId="0" applyNumberFormat="1" applyFont="1" applyFill="1" applyBorder="1" applyAlignment="1">
      <alignment wrapText="1"/>
    </xf>
    <xf numFmtId="3" fontId="2" fillId="3" borderId="8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4" fontId="1" fillId="0" borderId="12" xfId="0" applyNumberFormat="1" applyFont="1" applyFill="1" applyBorder="1" applyAlignment="1">
      <alignment wrapText="1"/>
    </xf>
    <xf numFmtId="2" fontId="1" fillId="0" borderId="12" xfId="0" applyNumberFormat="1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4" fontId="2" fillId="0" borderId="8" xfId="0" applyNumberFormat="1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3" fontId="2" fillId="4" borderId="8" xfId="0" applyNumberFormat="1" applyFont="1" applyFill="1" applyBorder="1" applyAlignment="1">
      <alignment wrapText="1"/>
    </xf>
    <xf numFmtId="3" fontId="2" fillId="4" borderId="9" xfId="0" applyNumberFormat="1" applyFont="1" applyFill="1" applyBorder="1" applyAlignment="1">
      <alignment wrapText="1"/>
    </xf>
    <xf numFmtId="164" fontId="2" fillId="4" borderId="9" xfId="0" applyNumberFormat="1" applyFont="1" applyFill="1" applyBorder="1" applyAlignment="1">
      <alignment wrapText="1"/>
    </xf>
    <xf numFmtId="3" fontId="1" fillId="3" borderId="10" xfId="0" applyNumberFormat="1" applyFont="1" applyFill="1" applyBorder="1" applyAlignment="1">
      <alignment wrapText="1"/>
    </xf>
    <xf numFmtId="3" fontId="1" fillId="3" borderId="5" xfId="0" applyNumberFormat="1" applyFont="1" applyFill="1" applyBorder="1" applyAlignment="1">
      <alignment wrapText="1"/>
    </xf>
    <xf numFmtId="4" fontId="1" fillId="0" borderId="5" xfId="0" applyNumberFormat="1" applyFont="1" applyFill="1" applyBorder="1" applyAlignment="1">
      <alignment wrapText="1"/>
    </xf>
    <xf numFmtId="2" fontId="1" fillId="0" borderId="5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wrapText="1"/>
    </xf>
    <xf numFmtId="0" fontId="1" fillId="0" borderId="1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9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5" fillId="0" borderId="1" xfId="0" applyFont="1" applyBorder="1"/>
    <xf numFmtId="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167" fontId="2" fillId="3" borderId="8" xfId="0" applyNumberFormat="1" applyFont="1" applyFill="1" applyBorder="1" applyAlignment="1">
      <alignment wrapText="1"/>
    </xf>
    <xf numFmtId="166" fontId="1" fillId="3" borderId="5" xfId="0" applyNumberFormat="1" applyFont="1" applyFill="1" applyBorder="1" applyAlignment="1">
      <alignment wrapText="1"/>
    </xf>
    <xf numFmtId="166" fontId="1" fillId="3" borderId="1" xfId="0" applyNumberFormat="1" applyFont="1" applyFill="1" applyBorder="1" applyAlignment="1">
      <alignment wrapText="1"/>
    </xf>
    <xf numFmtId="166" fontId="1" fillId="3" borderId="12" xfId="0" applyNumberFormat="1" applyFont="1" applyFill="1" applyBorder="1" applyAlignment="1">
      <alignment wrapText="1"/>
    </xf>
    <xf numFmtId="0" fontId="1" fillId="3" borderId="1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1" fillId="2" borderId="14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165" fontId="2" fillId="4" borderId="9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  <color rgb="FFFFFFCC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22"/>
  <sheetViews>
    <sheetView topLeftCell="A12" zoomScale="80" zoomScaleNormal="80" workbookViewId="0">
      <selection activeCell="A12" sqref="A1:XFD1048576"/>
    </sheetView>
  </sheetViews>
  <sheetFormatPr defaultRowHeight="15"/>
  <cols>
    <col min="1" max="1" width="5.85546875" style="1" customWidth="1"/>
    <col min="2" max="2" width="22.7109375" style="36" customWidth="1"/>
    <col min="3" max="3" width="12.28515625" style="1" customWidth="1"/>
    <col min="4" max="4" width="9.85546875" style="1" customWidth="1"/>
    <col min="5" max="5" width="10.140625" style="1" customWidth="1"/>
    <col min="6" max="6" width="14.5703125" style="1" customWidth="1"/>
    <col min="7" max="7" width="10.5703125" style="1" bestFit="1" customWidth="1"/>
    <col min="8" max="8" width="17.28515625" style="1" customWidth="1"/>
    <col min="9" max="9" width="21.28515625" style="1" customWidth="1"/>
    <col min="10" max="10" width="12" style="1" customWidth="1"/>
    <col min="11" max="11" width="14.85546875" style="1" customWidth="1"/>
    <col min="12" max="12" width="12.42578125" style="43" bestFit="1" customWidth="1"/>
    <col min="13" max="13" width="12.7109375" style="21" customWidth="1"/>
    <col min="14" max="14" width="11.42578125" style="45" bestFit="1" customWidth="1"/>
    <col min="15" max="15" width="15.5703125" style="21" customWidth="1"/>
    <col min="16" max="16" width="12.140625" style="21" customWidth="1"/>
    <col min="17" max="16384" width="9.140625" style="1"/>
  </cols>
  <sheetData>
    <row r="2" spans="1:16" ht="45" customHeight="1">
      <c r="A2" s="55" t="s">
        <v>27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" ht="15.75" thickBot="1"/>
    <row r="4" spans="1:16" s="2" customFormat="1" ht="88.5" customHeight="1">
      <c r="A4" s="57" t="s">
        <v>5</v>
      </c>
      <c r="B4" s="59" t="s">
        <v>0</v>
      </c>
      <c r="C4" s="54" t="s">
        <v>1</v>
      </c>
      <c r="D4" s="54"/>
      <c r="E4" s="54"/>
      <c r="F4" s="61" t="s">
        <v>6</v>
      </c>
      <c r="G4" s="59" t="s">
        <v>9</v>
      </c>
      <c r="H4" s="59" t="s">
        <v>7</v>
      </c>
      <c r="I4" s="59" t="s">
        <v>10</v>
      </c>
      <c r="J4" s="59" t="s">
        <v>8</v>
      </c>
      <c r="K4" s="63" t="s">
        <v>11</v>
      </c>
      <c r="L4" s="44"/>
      <c r="M4" s="46"/>
      <c r="N4" s="47"/>
      <c r="O4" s="46"/>
      <c r="P4" s="46"/>
    </row>
    <row r="5" spans="1:16" ht="36" customHeight="1">
      <c r="A5" s="58"/>
      <c r="B5" s="60"/>
      <c r="C5" s="35" t="s">
        <v>2</v>
      </c>
      <c r="D5" s="35" t="s">
        <v>3</v>
      </c>
      <c r="E5" s="35" t="s">
        <v>4</v>
      </c>
      <c r="F5" s="62"/>
      <c r="G5" s="62"/>
      <c r="H5" s="62"/>
      <c r="I5" s="62"/>
      <c r="J5" s="62"/>
      <c r="K5" s="64"/>
    </row>
    <row r="6" spans="1:16" ht="15.75" thickBot="1">
      <c r="A6" s="30">
        <v>1</v>
      </c>
      <c r="B6" s="37">
        <v>2</v>
      </c>
      <c r="C6" s="31">
        <v>3</v>
      </c>
      <c r="D6" s="32">
        <v>4</v>
      </c>
      <c r="E6" s="32">
        <v>5</v>
      </c>
      <c r="F6" s="32">
        <v>6</v>
      </c>
      <c r="G6" s="33">
        <v>7</v>
      </c>
      <c r="H6" s="33">
        <v>8</v>
      </c>
      <c r="I6" s="33">
        <v>9</v>
      </c>
      <c r="J6" s="33">
        <v>10</v>
      </c>
      <c r="K6" s="34">
        <v>11</v>
      </c>
    </row>
    <row r="7" spans="1:16" ht="18.75">
      <c r="A7" s="10">
        <v>1</v>
      </c>
      <c r="B7" s="38" t="s">
        <v>14</v>
      </c>
      <c r="C7" s="25">
        <f>D7+E7</f>
        <v>6711</v>
      </c>
      <c r="D7" s="26">
        <v>6458</v>
      </c>
      <c r="E7" s="41">
        <v>253</v>
      </c>
      <c r="F7" s="51">
        <v>19455.43</v>
      </c>
      <c r="G7" s="27">
        <f>F7/C7</f>
        <v>2.8990359111905826</v>
      </c>
      <c r="H7" s="28">
        <f t="shared" ref="H7:H13" si="0">(1+$D$21/$C$21)/(1+D7/C7)</f>
        <v>0.64498102002228463</v>
      </c>
      <c r="I7" s="27">
        <f>H7*C7/G7</f>
        <v>1493.0714064842086</v>
      </c>
      <c r="J7" s="27">
        <f>I7/$I$20</f>
        <v>8.4551218415172325E-2</v>
      </c>
      <c r="K7" s="29">
        <f>J7*$K$20</f>
        <v>1161.835202486566</v>
      </c>
    </row>
    <row r="8" spans="1:16" ht="37.5">
      <c r="A8" s="10">
        <v>2</v>
      </c>
      <c r="B8" s="38" t="s">
        <v>15</v>
      </c>
      <c r="C8" s="25">
        <f t="shared" ref="C8:C19" si="1">D8+E8</f>
        <v>714</v>
      </c>
      <c r="D8" s="26"/>
      <c r="E8" s="41">
        <v>714</v>
      </c>
      <c r="F8" s="51">
        <v>1039.2260000000001</v>
      </c>
      <c r="G8" s="27">
        <f t="shared" ref="G8:G13" si="2">F8/C8</f>
        <v>1.455498599439776</v>
      </c>
      <c r="H8" s="28">
        <f>(1+$D$21/$C$21)/(1+D8/C8)</f>
        <v>1.2656467072974915</v>
      </c>
      <c r="I8" s="27">
        <f t="shared" ref="I8:I13" si="3">H8*C8/G8</f>
        <v>620.8674809843402</v>
      </c>
      <c r="J8" s="27">
        <f t="shared" ref="J8:J13" si="4">I8/$I$20</f>
        <v>3.5159136906383462E-2</v>
      </c>
      <c r="K8" s="29">
        <f t="shared" ref="K8:K13" si="5">J8*$K$20</f>
        <v>483.12873205799644</v>
      </c>
      <c r="O8" s="48"/>
      <c r="P8" s="48"/>
    </row>
    <row r="9" spans="1:16" ht="37.5">
      <c r="A9" s="10">
        <v>3</v>
      </c>
      <c r="B9" s="38" t="s">
        <v>16</v>
      </c>
      <c r="C9" s="25">
        <f t="shared" si="1"/>
        <v>329</v>
      </c>
      <c r="D9" s="26"/>
      <c r="E9" s="41">
        <v>329</v>
      </c>
      <c r="F9" s="51">
        <v>620.90700000000004</v>
      </c>
      <c r="G9" s="27">
        <f t="shared" si="2"/>
        <v>1.8872553191489363</v>
      </c>
      <c r="H9" s="28">
        <f t="shared" si="0"/>
        <v>1.2656467072974915</v>
      </c>
      <c r="I9" s="27">
        <f t="shared" si="3"/>
        <v>220.63668994646181</v>
      </c>
      <c r="J9" s="27">
        <f t="shared" si="4"/>
        <v>1.2494446602518373E-2</v>
      </c>
      <c r="K9" s="29">
        <f t="shared" si="5"/>
        <v>171.68868965452549</v>
      </c>
      <c r="O9" s="48"/>
      <c r="P9" s="48"/>
    </row>
    <row r="10" spans="1:16" ht="37.5">
      <c r="A10" s="10">
        <v>4</v>
      </c>
      <c r="B10" s="38" t="s">
        <v>17</v>
      </c>
      <c r="C10" s="25">
        <f t="shared" si="1"/>
        <v>797</v>
      </c>
      <c r="D10" s="26"/>
      <c r="E10" s="41">
        <v>797</v>
      </c>
      <c r="F10" s="51">
        <v>1171.356</v>
      </c>
      <c r="G10" s="27">
        <f t="shared" si="2"/>
        <v>1.4697063989962358</v>
      </c>
      <c r="H10" s="28">
        <f t="shared" si="0"/>
        <v>1.2656467072974915</v>
      </c>
      <c r="I10" s="27">
        <f t="shared" si="3"/>
        <v>686.34145323516702</v>
      </c>
      <c r="J10" s="27">
        <f t="shared" si="4"/>
        <v>3.8866865889904879E-2</v>
      </c>
      <c r="K10" s="29">
        <f t="shared" si="5"/>
        <v>534.07737756636095</v>
      </c>
      <c r="O10" s="48"/>
      <c r="P10" s="48"/>
    </row>
    <row r="11" spans="1:16" ht="37.5">
      <c r="A11" s="10">
        <v>5</v>
      </c>
      <c r="B11" s="38" t="s">
        <v>18</v>
      </c>
      <c r="C11" s="25">
        <f t="shared" si="1"/>
        <v>1223</v>
      </c>
      <c r="D11" s="26"/>
      <c r="E11" s="41">
        <v>1223</v>
      </c>
      <c r="F11" s="51">
        <v>769.36</v>
      </c>
      <c r="G11" s="27">
        <f t="shared" si="2"/>
        <v>0.62907604251839744</v>
      </c>
      <c r="H11" s="28">
        <f t="shared" si="0"/>
        <v>1.2656467072974915</v>
      </c>
      <c r="I11" s="27">
        <f t="shared" si="3"/>
        <v>2460.5704531810461</v>
      </c>
      <c r="J11" s="27">
        <f t="shared" si="4"/>
        <v>0.13933977230380412</v>
      </c>
      <c r="K11" s="29">
        <f t="shared" si="5"/>
        <v>1914.6956791810333</v>
      </c>
      <c r="M11" s="49"/>
      <c r="O11" s="48"/>
      <c r="P11" s="48"/>
    </row>
    <row r="12" spans="1:16" ht="37.5">
      <c r="A12" s="10">
        <v>6</v>
      </c>
      <c r="B12" s="38" t="s">
        <v>19</v>
      </c>
      <c r="C12" s="25">
        <f t="shared" si="1"/>
        <v>623</v>
      </c>
      <c r="D12" s="26"/>
      <c r="E12" s="41">
        <v>623</v>
      </c>
      <c r="F12" s="51">
        <v>1710.492</v>
      </c>
      <c r="G12" s="27">
        <f t="shared" si="2"/>
        <v>2.7455730337078652</v>
      </c>
      <c r="H12" s="28">
        <f t="shared" si="0"/>
        <v>1.2656467072974915</v>
      </c>
      <c r="I12" s="27">
        <f t="shared" si="3"/>
        <v>287.18882687359434</v>
      </c>
      <c r="J12" s="27">
        <f t="shared" si="4"/>
        <v>1.6263231029629396E-2</v>
      </c>
      <c r="K12" s="29">
        <f t="shared" si="5"/>
        <v>223.47631022434345</v>
      </c>
      <c r="O12" s="48"/>
      <c r="P12" s="48"/>
    </row>
    <row r="13" spans="1:16" ht="37.5">
      <c r="A13" s="10">
        <v>7</v>
      </c>
      <c r="B13" s="38" t="s">
        <v>20</v>
      </c>
      <c r="C13" s="25">
        <f t="shared" si="1"/>
        <v>1145</v>
      </c>
      <c r="D13" s="26"/>
      <c r="E13" s="41">
        <v>1145</v>
      </c>
      <c r="F13" s="51">
        <v>930.77499999999998</v>
      </c>
      <c r="G13" s="27">
        <f t="shared" si="2"/>
        <v>0.81290393013100437</v>
      </c>
      <c r="H13" s="28">
        <f t="shared" si="0"/>
        <v>1.2656467072974915</v>
      </c>
      <c r="I13" s="27">
        <f t="shared" si="3"/>
        <v>1782.702021900775</v>
      </c>
      <c r="J13" s="27">
        <f t="shared" si="4"/>
        <v>0.10095272561533442</v>
      </c>
      <c r="K13" s="29">
        <f t="shared" si="5"/>
        <v>1387.2115932254333</v>
      </c>
      <c r="O13" s="48"/>
      <c r="P13" s="48"/>
    </row>
    <row r="14" spans="1:16" ht="37.5">
      <c r="A14" s="11">
        <v>8</v>
      </c>
      <c r="B14" s="38" t="s">
        <v>21</v>
      </c>
      <c r="C14" s="25">
        <f t="shared" si="1"/>
        <v>439</v>
      </c>
      <c r="D14" s="5"/>
      <c r="E14" s="41">
        <v>439</v>
      </c>
      <c r="F14" s="52">
        <v>1001.631</v>
      </c>
      <c r="G14" s="12">
        <f t="shared" ref="G14:G19" si="6">F14/C14</f>
        <v>2.2816195899772209</v>
      </c>
      <c r="H14" s="13">
        <f t="shared" ref="H14:H18" si="7">(1+$D$21/$C$21)/(1+D14/C14)</f>
        <v>1.2656467072974915</v>
      </c>
      <c r="I14" s="12">
        <f t="shared" ref="I14:I19" si="8">H14*C14/G14</f>
        <v>243.51951874201163</v>
      </c>
      <c r="J14" s="12">
        <f t="shared" ref="J14:J19" si="9">I14/$I$20</f>
        <v>1.3790279505785475E-2</v>
      </c>
      <c r="K14" s="4">
        <f t="shared" ref="K14:K19" si="10">J14*$K$20</f>
        <v>189.49498874489939</v>
      </c>
      <c r="O14" s="48"/>
      <c r="P14" s="48"/>
    </row>
    <row r="15" spans="1:16" ht="50.25" customHeight="1">
      <c r="A15" s="11">
        <v>9</v>
      </c>
      <c r="B15" s="38" t="s">
        <v>22</v>
      </c>
      <c r="C15" s="25">
        <f t="shared" si="1"/>
        <v>1920</v>
      </c>
      <c r="D15" s="5"/>
      <c r="E15" s="41">
        <v>1920</v>
      </c>
      <c r="F15" s="52">
        <v>3567.7840000000001</v>
      </c>
      <c r="G15" s="12">
        <f t="shared" si="6"/>
        <v>1.8582208333333334</v>
      </c>
      <c r="H15" s="13">
        <f t="shared" si="7"/>
        <v>1.2656467072974915</v>
      </c>
      <c r="I15" s="12">
        <f t="shared" si="8"/>
        <v>1307.7249132182533</v>
      </c>
      <c r="J15" s="12">
        <f>I15/$I$20</f>
        <v>7.4055222197872986E-2</v>
      </c>
      <c r="K15" s="4">
        <f t="shared" si="10"/>
        <v>1017.6076192654124</v>
      </c>
      <c r="O15" s="48"/>
      <c r="P15" s="48"/>
    </row>
    <row r="16" spans="1:16" ht="37.5">
      <c r="A16" s="11">
        <v>10</v>
      </c>
      <c r="B16" s="38" t="s">
        <v>23</v>
      </c>
      <c r="C16" s="25">
        <f t="shared" si="1"/>
        <v>799</v>
      </c>
      <c r="D16" s="5"/>
      <c r="E16" s="41">
        <v>799</v>
      </c>
      <c r="F16" s="52">
        <v>847.91</v>
      </c>
      <c r="G16" s="12">
        <f t="shared" si="6"/>
        <v>1.0612140175219023</v>
      </c>
      <c r="H16" s="13">
        <f t="shared" si="7"/>
        <v>1.2656467072974915</v>
      </c>
      <c r="I16" s="12">
        <f t="shared" si="8"/>
        <v>952.91967730705619</v>
      </c>
      <c r="J16" s="12">
        <f t="shared" si="9"/>
        <v>5.396293802037698E-2</v>
      </c>
      <c r="K16" s="4">
        <f t="shared" si="10"/>
        <v>741.51552392560416</v>
      </c>
      <c r="O16" s="48"/>
      <c r="P16" s="48"/>
    </row>
    <row r="17" spans="1:16" ht="37.5">
      <c r="A17" s="11">
        <v>11</v>
      </c>
      <c r="B17" s="38" t="s">
        <v>24</v>
      </c>
      <c r="C17" s="25">
        <f t="shared" si="1"/>
        <v>1428</v>
      </c>
      <c r="D17" s="5"/>
      <c r="E17" s="41">
        <v>1428</v>
      </c>
      <c r="F17" s="52">
        <v>528.71600000000001</v>
      </c>
      <c r="G17" s="12">
        <f t="shared" si="6"/>
        <v>0.37024929971988796</v>
      </c>
      <c r="H17" s="13">
        <f t="shared" si="7"/>
        <v>1.2656467072974915</v>
      </c>
      <c r="I17" s="12">
        <f t="shared" si="8"/>
        <v>4881.4231367572156</v>
      </c>
      <c r="J17" s="12">
        <f>I17/$I$20</f>
        <v>0.27643036496473161</v>
      </c>
      <c r="K17" s="4">
        <f t="shared" si="10"/>
        <v>3798.48493105337</v>
      </c>
      <c r="O17" s="48"/>
      <c r="P17" s="48"/>
    </row>
    <row r="18" spans="1:16" ht="37.5">
      <c r="A18" s="11">
        <v>12</v>
      </c>
      <c r="B18" s="38" t="s">
        <v>25</v>
      </c>
      <c r="C18" s="25">
        <f t="shared" si="1"/>
        <v>596</v>
      </c>
      <c r="D18" s="5"/>
      <c r="E18" s="41">
        <v>596</v>
      </c>
      <c r="F18" s="52">
        <v>286.62400000000002</v>
      </c>
      <c r="G18" s="12">
        <f t="shared" si="6"/>
        <v>0.48091275167785241</v>
      </c>
      <c r="H18" s="13">
        <f t="shared" si="7"/>
        <v>1.2656467072974915</v>
      </c>
      <c r="I18" s="12">
        <f t="shared" si="8"/>
        <v>1568.528667450687</v>
      </c>
      <c r="J18" s="12">
        <f t="shared" si="9"/>
        <v>8.8824291575156408E-2</v>
      </c>
      <c r="K18" s="4">
        <f t="shared" si="10"/>
        <v>1220.5523553925393</v>
      </c>
      <c r="O18" s="48"/>
      <c r="P18" s="48"/>
    </row>
    <row r="19" spans="1:16" ht="38.25" thickBot="1">
      <c r="A19" s="14">
        <v>13</v>
      </c>
      <c r="B19" s="38" t="s">
        <v>26</v>
      </c>
      <c r="C19" s="25">
        <f t="shared" si="1"/>
        <v>1455</v>
      </c>
      <c r="D19" s="6"/>
      <c r="E19" s="41">
        <v>1455</v>
      </c>
      <c r="F19" s="53">
        <v>2323.279</v>
      </c>
      <c r="G19" s="15">
        <f t="shared" si="6"/>
        <v>1.596755326460481</v>
      </c>
      <c r="H19" s="16">
        <f>(1+$D$21/$C$21)/(1+D19/C19)</f>
        <v>1.2656467072974915</v>
      </c>
      <c r="I19" s="15">
        <f t="shared" si="8"/>
        <v>1153.2862478059983</v>
      </c>
      <c r="J19" s="15">
        <f t="shared" si="9"/>
        <v>6.5309506973329642E-2</v>
      </c>
      <c r="K19" s="4">
        <f t="shared" si="10"/>
        <v>897.43099722191732</v>
      </c>
      <c r="O19" s="48"/>
      <c r="P19" s="48"/>
    </row>
    <row r="20" spans="1:16" ht="29.25" thickBot="1">
      <c r="A20" s="17"/>
      <c r="B20" s="39" t="s">
        <v>12</v>
      </c>
      <c r="C20" s="7">
        <f>SUM(C7:C19)</f>
        <v>18179</v>
      </c>
      <c r="D20" s="8">
        <f>SUM(D7:D19)</f>
        <v>6458</v>
      </c>
      <c r="E20" s="9">
        <f>SUM(E7:E19)</f>
        <v>11721</v>
      </c>
      <c r="F20" s="50">
        <f>SUM(F7:F19)</f>
        <v>34253.49</v>
      </c>
      <c r="G20" s="12"/>
      <c r="H20" s="13"/>
      <c r="I20" s="18">
        <f>SUM(I7:I19)</f>
        <v>17658.780493886814</v>
      </c>
      <c r="J20" s="18">
        <f>SUM(J7:J19)</f>
        <v>1</v>
      </c>
      <c r="K20" s="24">
        <v>13741.2</v>
      </c>
      <c r="O20" s="48"/>
      <c r="P20" s="48"/>
    </row>
    <row r="21" spans="1:16" ht="29.25" thickBot="1">
      <c r="A21" s="19"/>
      <c r="B21" s="40" t="s">
        <v>13</v>
      </c>
      <c r="C21" s="22">
        <v>859446</v>
      </c>
      <c r="D21" s="23">
        <v>228309</v>
      </c>
      <c r="E21" s="20"/>
      <c r="F21" s="20"/>
      <c r="G21" s="21"/>
      <c r="H21" s="21"/>
      <c r="I21" s="21"/>
      <c r="J21" s="21"/>
      <c r="K21" s="3"/>
    </row>
    <row r="22" spans="1:16">
      <c r="G22" s="42"/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6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22"/>
  <sheetViews>
    <sheetView tabSelected="1" topLeftCell="A5" workbookViewId="0">
      <selection activeCell="M10" sqref="M10"/>
    </sheetView>
  </sheetViews>
  <sheetFormatPr defaultRowHeight="15"/>
  <cols>
    <col min="1" max="1" width="5.85546875" style="1" customWidth="1"/>
    <col min="2" max="2" width="22.7109375" style="36" customWidth="1"/>
    <col min="3" max="3" width="12.28515625" style="1" customWidth="1"/>
    <col min="4" max="4" width="9.85546875" style="1" customWidth="1"/>
    <col min="5" max="5" width="10.140625" style="1" customWidth="1"/>
    <col min="6" max="6" width="14.5703125" style="1" customWidth="1"/>
    <col min="7" max="7" width="10.5703125" style="1" bestFit="1" customWidth="1"/>
    <col min="8" max="8" width="17.28515625" style="1" customWidth="1"/>
    <col min="9" max="9" width="21.28515625" style="1" customWidth="1"/>
    <col min="10" max="10" width="12" style="1" customWidth="1"/>
    <col min="11" max="11" width="14.85546875" style="1" customWidth="1"/>
    <col min="12" max="12" width="12.42578125" style="43" bestFit="1" customWidth="1"/>
    <col min="13" max="13" width="12.7109375" style="21" customWidth="1"/>
    <col min="14" max="14" width="11.42578125" style="45" bestFit="1" customWidth="1"/>
    <col min="15" max="15" width="15.5703125" style="21" customWidth="1"/>
    <col min="16" max="16" width="12.140625" style="21" customWidth="1"/>
    <col min="17" max="16384" width="9.140625" style="1"/>
  </cols>
  <sheetData>
    <row r="2" spans="1:16" ht="45" customHeight="1">
      <c r="A2" s="55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" ht="15.75" thickBot="1"/>
    <row r="4" spans="1:16" s="2" customFormat="1" ht="88.5" customHeight="1">
      <c r="A4" s="57" t="s">
        <v>5</v>
      </c>
      <c r="B4" s="59" t="s">
        <v>0</v>
      </c>
      <c r="C4" s="54" t="s">
        <v>1</v>
      </c>
      <c r="D4" s="54"/>
      <c r="E4" s="54"/>
      <c r="F4" s="61" t="s">
        <v>6</v>
      </c>
      <c r="G4" s="59" t="s">
        <v>9</v>
      </c>
      <c r="H4" s="59" t="s">
        <v>7</v>
      </c>
      <c r="I4" s="59" t="s">
        <v>10</v>
      </c>
      <c r="J4" s="59" t="s">
        <v>8</v>
      </c>
      <c r="K4" s="63" t="s">
        <v>11</v>
      </c>
      <c r="L4" s="44"/>
      <c r="M4" s="46"/>
      <c r="N4" s="47"/>
      <c r="O4" s="46"/>
      <c r="P4" s="46"/>
    </row>
    <row r="5" spans="1:16" ht="36" customHeight="1">
      <c r="A5" s="58"/>
      <c r="B5" s="60"/>
      <c r="C5" s="35" t="s">
        <v>2</v>
      </c>
      <c r="D5" s="35" t="s">
        <v>3</v>
      </c>
      <c r="E5" s="35" t="s">
        <v>4</v>
      </c>
      <c r="F5" s="62"/>
      <c r="G5" s="62"/>
      <c r="H5" s="62"/>
      <c r="I5" s="62"/>
      <c r="J5" s="62"/>
      <c r="K5" s="64"/>
    </row>
    <row r="6" spans="1:16" ht="15.75" thickBot="1">
      <c r="A6" s="30">
        <v>1</v>
      </c>
      <c r="B6" s="37">
        <v>2</v>
      </c>
      <c r="C6" s="31">
        <v>3</v>
      </c>
      <c r="D6" s="32">
        <v>4</v>
      </c>
      <c r="E6" s="32">
        <v>5</v>
      </c>
      <c r="F6" s="32">
        <v>6</v>
      </c>
      <c r="G6" s="33">
        <v>7</v>
      </c>
      <c r="H6" s="33">
        <v>8</v>
      </c>
      <c r="I6" s="33">
        <v>9</v>
      </c>
      <c r="J6" s="33">
        <v>10</v>
      </c>
      <c r="K6" s="34">
        <v>11</v>
      </c>
    </row>
    <row r="7" spans="1:16" ht="18.75">
      <c r="A7" s="10">
        <v>1</v>
      </c>
      <c r="B7" s="38" t="s">
        <v>14</v>
      </c>
      <c r="C7" s="25">
        <f>D7+E7</f>
        <v>6711</v>
      </c>
      <c r="D7" s="26">
        <v>6458</v>
      </c>
      <c r="E7" s="41">
        <v>253</v>
      </c>
      <c r="F7" s="51">
        <v>19455.43</v>
      </c>
      <c r="G7" s="27">
        <f>F7/C7</f>
        <v>2.8990359111905826</v>
      </c>
      <c r="H7" s="28">
        <f t="shared" ref="H7:H18" si="0">(1+$D$21/$C$21)/(1+D7/C7)</f>
        <v>0.64498102002228463</v>
      </c>
      <c r="I7" s="27">
        <f>H7*C7/G7</f>
        <v>1493.0714064842086</v>
      </c>
      <c r="J7" s="27">
        <f>I7/$I$20</f>
        <v>8.4551218415172325E-2</v>
      </c>
      <c r="K7" s="29">
        <f>J7*$K$20</f>
        <v>929.47154403798936</v>
      </c>
    </row>
    <row r="8" spans="1:16" ht="37.5">
      <c r="A8" s="10">
        <v>2</v>
      </c>
      <c r="B8" s="38" t="s">
        <v>15</v>
      </c>
      <c r="C8" s="25">
        <f t="shared" ref="C8:C19" si="1">D8+E8</f>
        <v>714</v>
      </c>
      <c r="D8" s="26"/>
      <c r="E8" s="41">
        <v>714</v>
      </c>
      <c r="F8" s="51">
        <v>1039.2260000000001</v>
      </c>
      <c r="G8" s="27">
        <f t="shared" ref="G8:G19" si="2">F8/C8</f>
        <v>1.455498599439776</v>
      </c>
      <c r="H8" s="28">
        <f>(1+$D$21/$C$21)/(1+D8/C8)</f>
        <v>1.2656467072974915</v>
      </c>
      <c r="I8" s="27">
        <f t="shared" ref="I8:I19" si="3">H8*C8/G8</f>
        <v>620.8674809843402</v>
      </c>
      <c r="J8" s="27">
        <f t="shared" ref="J8:J19" si="4">I8/$I$20</f>
        <v>3.5159136906383462E-2</v>
      </c>
      <c r="K8" s="29">
        <f t="shared" ref="K8:K19" si="5">J8*$K$20</f>
        <v>386.50439201187339</v>
      </c>
      <c r="O8" s="48"/>
      <c r="P8" s="48"/>
    </row>
    <row r="9" spans="1:16" ht="37.5">
      <c r="A9" s="10">
        <v>3</v>
      </c>
      <c r="B9" s="38" t="s">
        <v>16</v>
      </c>
      <c r="C9" s="25">
        <f t="shared" si="1"/>
        <v>329</v>
      </c>
      <c r="D9" s="26"/>
      <c r="E9" s="41">
        <v>329</v>
      </c>
      <c r="F9" s="51">
        <v>620.90700000000004</v>
      </c>
      <c r="G9" s="27">
        <f t="shared" si="2"/>
        <v>1.8872553191489363</v>
      </c>
      <c r="H9" s="28">
        <f t="shared" si="0"/>
        <v>1.2656467072974915</v>
      </c>
      <c r="I9" s="27">
        <f t="shared" si="3"/>
        <v>220.63668994646181</v>
      </c>
      <c r="J9" s="27">
        <f t="shared" si="4"/>
        <v>1.2494446602518373E-2</v>
      </c>
      <c r="K9" s="29">
        <v>137.30000000000001</v>
      </c>
      <c r="O9" s="48"/>
      <c r="P9" s="48"/>
    </row>
    <row r="10" spans="1:16" ht="37.5">
      <c r="A10" s="10">
        <v>4</v>
      </c>
      <c r="B10" s="38" t="s">
        <v>17</v>
      </c>
      <c r="C10" s="25">
        <f t="shared" si="1"/>
        <v>797</v>
      </c>
      <c r="D10" s="26"/>
      <c r="E10" s="41">
        <v>797</v>
      </c>
      <c r="F10" s="51">
        <v>1171.356</v>
      </c>
      <c r="G10" s="27">
        <f t="shared" si="2"/>
        <v>1.4697063989962358</v>
      </c>
      <c r="H10" s="28">
        <f t="shared" si="0"/>
        <v>1.2656467072974915</v>
      </c>
      <c r="I10" s="27">
        <f t="shared" si="3"/>
        <v>686.34145323516702</v>
      </c>
      <c r="J10" s="27">
        <f t="shared" si="4"/>
        <v>3.8866865889904879E-2</v>
      </c>
      <c r="K10" s="29">
        <f t="shared" si="5"/>
        <v>427.26345672772436</v>
      </c>
      <c r="O10" s="48"/>
      <c r="P10" s="48"/>
    </row>
    <row r="11" spans="1:16" ht="37.5">
      <c r="A11" s="10">
        <v>5</v>
      </c>
      <c r="B11" s="38" t="s">
        <v>18</v>
      </c>
      <c r="C11" s="25">
        <f t="shared" si="1"/>
        <v>1223</v>
      </c>
      <c r="D11" s="26"/>
      <c r="E11" s="41">
        <v>1223</v>
      </c>
      <c r="F11" s="51">
        <v>769.36</v>
      </c>
      <c r="G11" s="27">
        <f t="shared" si="2"/>
        <v>0.62907604251839744</v>
      </c>
      <c r="H11" s="28">
        <f t="shared" si="0"/>
        <v>1.2656467072974915</v>
      </c>
      <c r="I11" s="27">
        <f t="shared" si="3"/>
        <v>2460.5704531810461</v>
      </c>
      <c r="J11" s="27">
        <f t="shared" si="4"/>
        <v>0.13933977230380412</v>
      </c>
      <c r="K11" s="29">
        <f t="shared" si="5"/>
        <v>1531.7621169357187</v>
      </c>
      <c r="M11" s="49"/>
      <c r="O11" s="48"/>
      <c r="P11" s="48"/>
    </row>
    <row r="12" spans="1:16" ht="37.5">
      <c r="A12" s="10">
        <v>6</v>
      </c>
      <c r="B12" s="38" t="s">
        <v>19</v>
      </c>
      <c r="C12" s="25">
        <f t="shared" si="1"/>
        <v>623</v>
      </c>
      <c r="D12" s="26"/>
      <c r="E12" s="41">
        <v>623</v>
      </c>
      <c r="F12" s="51">
        <v>1710.492</v>
      </c>
      <c r="G12" s="27">
        <f t="shared" si="2"/>
        <v>2.7455730337078652</v>
      </c>
      <c r="H12" s="28">
        <f t="shared" si="0"/>
        <v>1.2656467072974915</v>
      </c>
      <c r="I12" s="27">
        <f t="shared" si="3"/>
        <v>287.18882687359434</v>
      </c>
      <c r="J12" s="27">
        <f t="shared" si="4"/>
        <v>1.6263231029629396E-2</v>
      </c>
      <c r="K12" s="29">
        <f t="shared" si="5"/>
        <v>178.78169870871594</v>
      </c>
      <c r="O12" s="48"/>
      <c r="P12" s="48"/>
    </row>
    <row r="13" spans="1:16" ht="37.5">
      <c r="A13" s="10">
        <v>7</v>
      </c>
      <c r="B13" s="38" t="s">
        <v>20</v>
      </c>
      <c r="C13" s="25">
        <f t="shared" si="1"/>
        <v>1145</v>
      </c>
      <c r="D13" s="26"/>
      <c r="E13" s="41">
        <v>1145</v>
      </c>
      <c r="F13" s="51">
        <v>930.77499999999998</v>
      </c>
      <c r="G13" s="27">
        <f t="shared" si="2"/>
        <v>0.81290393013100437</v>
      </c>
      <c r="H13" s="28">
        <f t="shared" si="0"/>
        <v>1.2656467072974915</v>
      </c>
      <c r="I13" s="27">
        <f t="shared" si="3"/>
        <v>1782.702021900775</v>
      </c>
      <c r="J13" s="27">
        <f t="shared" si="4"/>
        <v>0.10095272561533442</v>
      </c>
      <c r="K13" s="29">
        <f t="shared" si="5"/>
        <v>1109.7733126893713</v>
      </c>
      <c r="O13" s="48"/>
      <c r="P13" s="48"/>
    </row>
    <row r="14" spans="1:16" ht="37.5">
      <c r="A14" s="11">
        <v>8</v>
      </c>
      <c r="B14" s="38" t="s">
        <v>21</v>
      </c>
      <c r="C14" s="25">
        <f t="shared" si="1"/>
        <v>439</v>
      </c>
      <c r="D14" s="5"/>
      <c r="E14" s="41">
        <v>439</v>
      </c>
      <c r="F14" s="52">
        <v>1001.631</v>
      </c>
      <c r="G14" s="12">
        <f t="shared" si="2"/>
        <v>2.2816195899772209</v>
      </c>
      <c r="H14" s="13">
        <f t="shared" si="0"/>
        <v>1.2656467072974915</v>
      </c>
      <c r="I14" s="12">
        <f t="shared" si="3"/>
        <v>243.51951874201163</v>
      </c>
      <c r="J14" s="12">
        <f t="shared" si="4"/>
        <v>1.3790279505785475E-2</v>
      </c>
      <c r="K14" s="4">
        <f t="shared" si="5"/>
        <v>151.59654260709974</v>
      </c>
      <c r="O14" s="48"/>
      <c r="P14" s="48"/>
    </row>
    <row r="15" spans="1:16" ht="50.25" customHeight="1">
      <c r="A15" s="11">
        <v>9</v>
      </c>
      <c r="B15" s="38" t="s">
        <v>22</v>
      </c>
      <c r="C15" s="25">
        <f t="shared" si="1"/>
        <v>1920</v>
      </c>
      <c r="D15" s="5"/>
      <c r="E15" s="41">
        <v>1920</v>
      </c>
      <c r="F15" s="52">
        <v>3567.7840000000001</v>
      </c>
      <c r="G15" s="12">
        <f t="shared" si="2"/>
        <v>1.8582208333333334</v>
      </c>
      <c r="H15" s="13">
        <f t="shared" si="0"/>
        <v>1.2656467072974915</v>
      </c>
      <c r="I15" s="12">
        <f t="shared" si="3"/>
        <v>1307.7249132182533</v>
      </c>
      <c r="J15" s="12">
        <f>I15/$I$20</f>
        <v>7.4055222197872986E-2</v>
      </c>
      <c r="K15" s="4">
        <f t="shared" si="5"/>
        <v>814.08905762121776</v>
      </c>
      <c r="O15" s="48"/>
      <c r="P15" s="48"/>
    </row>
    <row r="16" spans="1:16" ht="37.5">
      <c r="A16" s="11">
        <v>10</v>
      </c>
      <c r="B16" s="38" t="s">
        <v>23</v>
      </c>
      <c r="C16" s="25">
        <f t="shared" si="1"/>
        <v>799</v>
      </c>
      <c r="D16" s="5"/>
      <c r="E16" s="41">
        <v>799</v>
      </c>
      <c r="F16" s="52">
        <v>847.91</v>
      </c>
      <c r="G16" s="12">
        <f t="shared" si="2"/>
        <v>1.0612140175219023</v>
      </c>
      <c r="H16" s="13">
        <f t="shared" si="0"/>
        <v>1.2656467072974915</v>
      </c>
      <c r="I16" s="12">
        <f t="shared" si="3"/>
        <v>952.91967730705619</v>
      </c>
      <c r="J16" s="12">
        <f t="shared" si="4"/>
        <v>5.396293802037698E-2</v>
      </c>
      <c r="K16" s="4">
        <f t="shared" si="5"/>
        <v>593.21457765800415</v>
      </c>
      <c r="O16" s="48"/>
      <c r="P16" s="48"/>
    </row>
    <row r="17" spans="1:16" ht="37.5">
      <c r="A17" s="11">
        <v>11</v>
      </c>
      <c r="B17" s="38" t="s">
        <v>24</v>
      </c>
      <c r="C17" s="25">
        <f t="shared" si="1"/>
        <v>1428</v>
      </c>
      <c r="D17" s="5"/>
      <c r="E17" s="41">
        <v>1428</v>
      </c>
      <c r="F17" s="52">
        <v>528.71600000000001</v>
      </c>
      <c r="G17" s="12">
        <f t="shared" si="2"/>
        <v>0.37024929971988796</v>
      </c>
      <c r="H17" s="13">
        <f t="shared" si="0"/>
        <v>1.2656467072974915</v>
      </c>
      <c r="I17" s="12">
        <f t="shared" si="3"/>
        <v>4881.4231367572156</v>
      </c>
      <c r="J17" s="12">
        <f>I17/$I$20</f>
        <v>0.27643036496473161</v>
      </c>
      <c r="K17" s="4">
        <f t="shared" si="5"/>
        <v>3038.7990020572947</v>
      </c>
      <c r="O17" s="48"/>
      <c r="P17" s="48"/>
    </row>
    <row r="18" spans="1:16" ht="37.5">
      <c r="A18" s="11">
        <v>12</v>
      </c>
      <c r="B18" s="38" t="s">
        <v>25</v>
      </c>
      <c r="C18" s="25">
        <f t="shared" si="1"/>
        <v>596</v>
      </c>
      <c r="D18" s="5"/>
      <c r="E18" s="41">
        <v>596</v>
      </c>
      <c r="F18" s="52">
        <v>286.62400000000002</v>
      </c>
      <c r="G18" s="12">
        <f t="shared" si="2"/>
        <v>0.48091275167785241</v>
      </c>
      <c r="H18" s="13">
        <f t="shared" si="0"/>
        <v>1.2656467072974915</v>
      </c>
      <c r="I18" s="12">
        <f t="shared" si="3"/>
        <v>1568.528667450687</v>
      </c>
      <c r="J18" s="12">
        <f t="shared" si="4"/>
        <v>8.8824291575156408E-2</v>
      </c>
      <c r="K18" s="4">
        <f t="shared" si="5"/>
        <v>976.44543728569442</v>
      </c>
      <c r="O18" s="48"/>
      <c r="P18" s="48"/>
    </row>
    <row r="19" spans="1:16" ht="38.25" thickBot="1">
      <c r="A19" s="14">
        <v>13</v>
      </c>
      <c r="B19" s="38" t="s">
        <v>26</v>
      </c>
      <c r="C19" s="25">
        <f t="shared" si="1"/>
        <v>1455</v>
      </c>
      <c r="D19" s="6"/>
      <c r="E19" s="41">
        <v>1455</v>
      </c>
      <c r="F19" s="53">
        <v>2323.279</v>
      </c>
      <c r="G19" s="15">
        <f t="shared" si="2"/>
        <v>1.596755326460481</v>
      </c>
      <c r="H19" s="16">
        <f>(1+$D$21/$C$21)/(1+D19/C19)</f>
        <v>1.2656467072974915</v>
      </c>
      <c r="I19" s="15">
        <f t="shared" si="3"/>
        <v>1153.2862478059983</v>
      </c>
      <c r="J19" s="15">
        <f t="shared" si="4"/>
        <v>6.5309506973329642E-2</v>
      </c>
      <c r="K19" s="4">
        <f t="shared" si="5"/>
        <v>717.94741015781278</v>
      </c>
      <c r="O19" s="48"/>
      <c r="P19" s="48"/>
    </row>
    <row r="20" spans="1:16" ht="29.25" thickBot="1">
      <c r="A20" s="17"/>
      <c r="B20" s="39" t="s">
        <v>12</v>
      </c>
      <c r="C20" s="7">
        <f>SUM(C7:C19)</f>
        <v>18179</v>
      </c>
      <c r="D20" s="8">
        <f>SUM(D7:D19)</f>
        <v>6458</v>
      </c>
      <c r="E20" s="9">
        <f>SUM(E7:E19)</f>
        <v>11721</v>
      </c>
      <c r="F20" s="50">
        <f>SUM(F7:F19)</f>
        <v>34253.49</v>
      </c>
      <c r="G20" s="12"/>
      <c r="H20" s="13"/>
      <c r="I20" s="18">
        <f>SUM(I7:I19)</f>
        <v>17658.780493886814</v>
      </c>
      <c r="J20" s="18">
        <f>SUM(J7:J19)</f>
        <v>1</v>
      </c>
      <c r="K20" s="65">
        <v>10993</v>
      </c>
      <c r="O20" s="48"/>
      <c r="P20" s="48"/>
    </row>
    <row r="21" spans="1:16" ht="29.25" thickBot="1">
      <c r="A21" s="19"/>
      <c r="B21" s="40" t="s">
        <v>13</v>
      </c>
      <c r="C21" s="22">
        <v>859446</v>
      </c>
      <c r="D21" s="23">
        <v>228309</v>
      </c>
      <c r="E21" s="20"/>
      <c r="F21" s="20"/>
      <c r="G21" s="21"/>
      <c r="H21" s="21"/>
      <c r="I21" s="21"/>
      <c r="J21" s="21"/>
      <c r="K21" s="3"/>
    </row>
    <row r="22" spans="1:16">
      <c r="G22" s="42"/>
    </row>
  </sheetData>
  <mergeCells count="10">
    <mergeCell ref="A2:K2"/>
    <mergeCell ref="A4:A5"/>
    <mergeCell ref="B4:B5"/>
    <mergeCell ref="C4:E4"/>
    <mergeCell ref="F4:F5"/>
    <mergeCell ref="G4:G5"/>
    <mergeCell ref="H4:H5"/>
    <mergeCell ref="I4:I5"/>
    <mergeCell ref="J4:J5"/>
    <mergeCell ref="K4:K5"/>
  </mergeCells>
  <pageMargins left="0.51181102362204722" right="0" top="0.55118110236220474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2020-11-10T04:55:44Z</dcterms:modified>
</cp:coreProperties>
</file>