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35" windowHeight="11760" tabRatio="720" activeTab="4"/>
  </bookViews>
  <sheets>
    <sheet name="Прил№1 к паспорту" sheetId="1" r:id="rId1"/>
    <sheet name="Прил№2 к паспорту" sheetId="2" r:id="rId2"/>
    <sheet name="Прил№3 к паспорту" sheetId="3" r:id="rId3"/>
    <sheet name="Прил№1 к прогр" sheetId="4" r:id="rId4"/>
    <sheet name="Прил№2 к прогр" sheetId="5" r:id="rId5"/>
    <sheet name="Прил№3 к прогр" sheetId="6" r:id="rId6"/>
  </sheets>
  <definedNames>
    <definedName name="_xlnm.Print_Area" localSheetId="0">'Прил№1 к паспорту'!$A$1:$J$58</definedName>
    <definedName name="_xlnm.Print_Area" localSheetId="3">'Прил№1 к прогр'!$A$1:$L$99</definedName>
    <definedName name="_xlnm.Print_Area" localSheetId="1">'Прил№2 к паспорту'!$A$1:$P$15</definedName>
    <definedName name="_xlnm.Print_Area" localSheetId="4">'Прил№2 к прогр'!$A$1:$G$31</definedName>
    <definedName name="_xlnm.Print_Area" localSheetId="2">'Прил№3 к паспорту'!$A$1:$J$33</definedName>
    <definedName name="_xlnm.Print_Area" localSheetId="5">'Прил№3 к прогр'!$A$1:$M$47</definedName>
  </definedNames>
  <calcPr calcId="125725"/>
</workbook>
</file>

<file path=xl/calcChain.xml><?xml version="1.0" encoding="utf-8"?>
<calcChain xmlns="http://schemas.openxmlformats.org/spreadsheetml/2006/main">
  <c r="I79" i="4"/>
  <c r="L83"/>
  <c r="I86"/>
  <c r="L91"/>
  <c r="I93"/>
  <c r="L96"/>
  <c r="I67"/>
  <c r="I7"/>
  <c r="J93" l="1"/>
  <c r="K93"/>
  <c r="L95"/>
  <c r="L97"/>
  <c r="J36"/>
  <c r="K36"/>
  <c r="I36"/>
  <c r="L41"/>
  <c r="G8" i="5" l="1"/>
  <c r="G11"/>
  <c r="G13"/>
  <c r="G16"/>
  <c r="G17"/>
  <c r="G18"/>
  <c r="G22"/>
  <c r="G23"/>
  <c r="L13" i="4"/>
  <c r="L14"/>
  <c r="L15"/>
  <c r="L16"/>
  <c r="L17"/>
  <c r="L18"/>
  <c r="L19"/>
  <c r="L20"/>
  <c r="L22"/>
  <c r="L23"/>
  <c r="L24"/>
  <c r="L25"/>
  <c r="L26"/>
  <c r="L27"/>
  <c r="L28"/>
  <c r="L29"/>
  <c r="L30"/>
  <c r="L31"/>
  <c r="L32"/>
  <c r="L33"/>
  <c r="L34"/>
  <c r="L35"/>
  <c r="L37"/>
  <c r="L38"/>
  <c r="L39"/>
  <c r="L40"/>
  <c r="L42"/>
  <c r="L43"/>
  <c r="L46"/>
  <c r="L47"/>
  <c r="L48"/>
  <c r="L49"/>
  <c r="L50"/>
  <c r="L52"/>
  <c r="L53"/>
  <c r="L54"/>
  <c r="L55"/>
  <c r="L56"/>
  <c r="L57"/>
  <c r="L58"/>
  <c r="L60"/>
  <c r="L61"/>
  <c r="L62"/>
  <c r="L64"/>
  <c r="L65"/>
  <c r="L68"/>
  <c r="L70"/>
  <c r="L71"/>
  <c r="L74"/>
  <c r="L76"/>
  <c r="L77"/>
  <c r="L80"/>
  <c r="L81"/>
  <c r="L82"/>
  <c r="L84"/>
  <c r="L87"/>
  <c r="L88"/>
  <c r="L89"/>
  <c r="L90"/>
  <c r="L94"/>
  <c r="L93" s="1"/>
  <c r="E14" i="5" l="1"/>
  <c r="F14"/>
  <c r="E29"/>
  <c r="F29"/>
  <c r="E26"/>
  <c r="F26"/>
  <c r="E21"/>
  <c r="F21"/>
  <c r="F20" s="1"/>
  <c r="E19"/>
  <c r="E9" s="1"/>
  <c r="F19"/>
  <c r="E12"/>
  <c r="F12"/>
  <c r="F7" s="1"/>
  <c r="J21" i="4"/>
  <c r="K21"/>
  <c r="F24" i="5" l="1"/>
  <c r="F27"/>
  <c r="F9"/>
  <c r="F5" s="1"/>
  <c r="E10"/>
  <c r="F15"/>
  <c r="E20"/>
  <c r="E27"/>
  <c r="E7"/>
  <c r="F10"/>
  <c r="E15"/>
  <c r="E24"/>
  <c r="G14" l="1"/>
  <c r="I21" i="4"/>
  <c r="L21" s="1"/>
  <c r="G12" i="5"/>
  <c r="J51" i="4" l="1"/>
  <c r="K51"/>
  <c r="I51"/>
  <c r="L51" s="1"/>
  <c r="L36" l="1"/>
  <c r="I12"/>
  <c r="G26" i="5" l="1"/>
  <c r="G25"/>
  <c r="J79" i="4" l="1"/>
  <c r="K79"/>
  <c r="L79"/>
  <c r="J59" l="1"/>
  <c r="K59"/>
  <c r="I59"/>
  <c r="L59" s="1"/>
  <c r="J9" l="1"/>
  <c r="K9"/>
  <c r="J45"/>
  <c r="K45"/>
  <c r="I45"/>
  <c r="L45" s="1"/>
  <c r="L67" l="1"/>
  <c r="J44"/>
  <c r="D29" i="5" l="1"/>
  <c r="G29" s="1"/>
  <c r="G28"/>
  <c r="G21"/>
  <c r="D19"/>
  <c r="G19" s="1"/>
  <c r="D8"/>
  <c r="E8"/>
  <c r="E6"/>
  <c r="D6"/>
  <c r="G6" s="1"/>
  <c r="K92" i="4"/>
  <c r="H93"/>
  <c r="H92" s="1"/>
  <c r="J92"/>
  <c r="I92"/>
  <c r="L92" s="1"/>
  <c r="K86"/>
  <c r="K85" s="1"/>
  <c r="J86"/>
  <c r="J85" s="1"/>
  <c r="J78" s="1"/>
  <c r="H86"/>
  <c r="I9"/>
  <c r="L9" s="1"/>
  <c r="H79"/>
  <c r="K75"/>
  <c r="J75"/>
  <c r="I75"/>
  <c r="L75" s="1"/>
  <c r="H75"/>
  <c r="K73"/>
  <c r="K6" s="1"/>
  <c r="J73"/>
  <c r="J6" s="1"/>
  <c r="I73"/>
  <c r="L73" s="1"/>
  <c r="H73"/>
  <c r="K69"/>
  <c r="K66" s="1"/>
  <c r="J69"/>
  <c r="I69"/>
  <c r="H69"/>
  <c r="H67"/>
  <c r="J66"/>
  <c r="K63"/>
  <c r="J63"/>
  <c r="I63"/>
  <c r="L63" s="1"/>
  <c r="H63"/>
  <c r="H59"/>
  <c r="J52"/>
  <c r="I52"/>
  <c r="H52"/>
  <c r="K44"/>
  <c r="H44"/>
  <c r="H36"/>
  <c r="H21"/>
  <c r="K12"/>
  <c r="J12"/>
  <c r="L12" s="1"/>
  <c r="H12"/>
  <c r="H5"/>
  <c r="I85" l="1"/>
  <c r="L85" s="1"/>
  <c r="L86"/>
  <c r="I66"/>
  <c r="L69"/>
  <c r="I6"/>
  <c r="L6" s="1"/>
  <c r="H85"/>
  <c r="H78" s="1"/>
  <c r="E5" i="5"/>
  <c r="D27"/>
  <c r="G27" s="1"/>
  <c r="H66" i="4"/>
  <c r="D15" i="5"/>
  <c r="G15" s="1"/>
  <c r="D20"/>
  <c r="G20" s="1"/>
  <c r="I44" i="4"/>
  <c r="K78"/>
  <c r="K72"/>
  <c r="J72"/>
  <c r="I72"/>
  <c r="L72" s="1"/>
  <c r="K11"/>
  <c r="J11"/>
  <c r="I78"/>
  <c r="L78" s="1"/>
  <c r="H72"/>
  <c r="D9" i="5"/>
  <c r="G9" s="1"/>
  <c r="D10"/>
  <c r="G10" s="1"/>
  <c r="D7"/>
  <c r="G7" s="1"/>
  <c r="D24"/>
  <c r="G24" s="1"/>
  <c r="L66" i="4" l="1"/>
  <c r="I11"/>
  <c r="L44"/>
  <c r="J10"/>
  <c r="K10"/>
  <c r="K8"/>
  <c r="K5"/>
  <c r="J8"/>
  <c r="D5" i="5"/>
  <c r="G5" s="1"/>
  <c r="L11" i="4" l="1"/>
  <c r="I8"/>
  <c r="L8" s="1"/>
  <c r="I10"/>
  <c r="I5" s="1"/>
  <c r="J5"/>
  <c r="L10" l="1"/>
  <c r="L5"/>
</calcChain>
</file>

<file path=xl/sharedStrings.xml><?xml version="1.0" encoding="utf-8"?>
<sst xmlns="http://schemas.openxmlformats.org/spreadsheetml/2006/main" count="735" uniqueCount="309">
  <si>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</si>
  <si>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</si>
  <si>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</si>
  <si>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</si>
  <si>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</si>
  <si>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Подпрограмма 1</t>
  </si>
  <si>
    <t>Подпрограмма 2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</si>
  <si>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</si>
  <si>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</si>
  <si>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</si>
  <si>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...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</si>
  <si>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</si>
  <si>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</si>
  <si>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</si>
  <si>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Объем капитальных вложений, тыс. рублей</t>
  </si>
  <si>
    <t>по годам до ввода объекта</t>
  </si>
  <si>
    <t>Главный распорядитель 1</t>
  </si>
  <si>
    <t>Объект 1</t>
  </si>
  <si>
    <t>в том числе:</t>
  </si>
  <si>
    <t>федеральный бюджет</t>
  </si>
  <si>
    <t>краевой бюджет</t>
  </si>
  <si>
    <t>Объект 2</t>
  </si>
  <si>
    <t>Главный распорядитель 2</t>
  </si>
  <si>
    <t xml:space="preserve">Итого          </t>
  </si>
  <si>
    <t xml:space="preserve">Наименование  
объекта 
с указанием    
мощности и годов
строительства *
</t>
  </si>
  <si>
    <t xml:space="preserve">Остаток    
стоимости   
строительства 
в ценах контракта**
</t>
  </si>
  <si>
    <t xml:space="preserve">Перечень объектов капитального строительства муниципальной собственности Балахтинского района
(за счет всех источников финансирования)
</t>
  </si>
  <si>
    <t>Статус (муниципальная программа, подпрограмма)</t>
  </si>
  <si>
    <t>Наименование ГРБС</t>
  </si>
  <si>
    <t>ГРБС</t>
  </si>
  <si>
    <t>ЦСР</t>
  </si>
  <si>
    <t>ВР</t>
  </si>
  <si>
    <t>Х</t>
  </si>
  <si>
    <t>в том числе по ГРБС:</t>
  </si>
  <si>
    <t>Подпрограмма 3</t>
  </si>
  <si>
    <t>Подпрограмма 4</t>
  </si>
  <si>
    <t>Подпрограмма 5</t>
  </si>
  <si>
    <t>Статус</t>
  </si>
  <si>
    <t>Ответственный исполнитель, соисполнители</t>
  </si>
  <si>
    <t xml:space="preserve">федеральный бюджет </t>
  </si>
  <si>
    <t>Наименование услуги, показателя объема услуги (работы)</t>
  </si>
  <si>
    <t>Значение показателя объема услуги (работы)</t>
  </si>
  <si>
    <t>Расходы районного бюджета на оказание (выполнение) муниципальной услуги (работы), тыс. руб.</t>
  </si>
  <si>
    <t xml:space="preserve">Подпрограмма 1 </t>
  </si>
  <si>
    <t xml:space="preserve">Прогноз сводных показателей муниципальных заданий </t>
  </si>
  <si>
    <t>%</t>
  </si>
  <si>
    <t>Гос. стат. отчетность</t>
  </si>
  <si>
    <t>2</t>
  </si>
  <si>
    <t>Ведомственная отчетность</t>
  </si>
  <si>
    <t>3</t>
  </si>
  <si>
    <t>4</t>
  </si>
  <si>
    <t>Доля 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организаций*</t>
  </si>
  <si>
    <t xml:space="preserve">Подпрограмма 1 «Развитие дошкольного, общего и дополнительного образования детей» </t>
  </si>
  <si>
    <t>1.1.1</t>
  </si>
  <si>
    <t>Удельный вес воспитанников дошкольных образовательных организаций, расположенных на территории Балахтинского района, 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Балахтинского района</t>
  </si>
  <si>
    <t>1.1.2</t>
  </si>
  <si>
    <t xml:space="preserve">Удельный вес муниципальных образований Балахтинского района, 
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(не менее чем в 80 % дошкольных организаций)
</t>
  </si>
  <si>
    <t>1.2.1</t>
  </si>
  <si>
    <t xml:space="preserve">Доля  муниципальных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</si>
  <si>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1.2.2</t>
  </si>
  <si>
    <t xml:space="preserve">Доля муниципальных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 </t>
  </si>
  <si>
    <t>1.2.3</t>
  </si>
  <si>
    <t>Доля общеобразовательных учреждений (с числом обучающихся более 50), в которых действуют управляющие советы</t>
  </si>
  <si>
    <t>1.2.4</t>
  </si>
  <si>
    <t>Доля выпускников 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</si>
  <si>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1.2.5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</si>
  <si>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 общеобразовательных организаций</t>
  </si>
  <si>
    <t>1.2.6</t>
  </si>
  <si>
    <t>Доля детей с ограниченными возможностями здоровья, обучающихся в общеобразовательных организациях, имеющих лицензию и аккредитованных  по программам специальных (коррекционных) образовательных организаций, от количества детей данной категории, обучающихся в общеобразовательных организациях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</si>
  <si>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</si>
  <si>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</si>
  <si>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Доля базовых 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</si>
  <si>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>Удельный вес муниципальных образований Балахтинского района, в которых 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организаций общего образования, расположенных на территории Балахтинского района</t>
  </si>
  <si>
    <t>1.3.1</t>
  </si>
  <si>
    <t>Охват детей в возрасте 5–18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5–18 лет)</t>
  </si>
  <si>
    <t>1.3.2</t>
  </si>
  <si>
    <t xml:space="preserve">Удельный вес муниципальных образований Балахтинского района, в которых оценка деятельности организаций дополнительного образования детей,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организаций дополнительного образования детей, не менее чем 80 %  муниципальных образований Балахтинского района </t>
  </si>
  <si>
    <t>1.4.1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</si>
  <si>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</si>
  <si>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1.5.1</t>
  </si>
  <si>
    <t>Доля оздоровленных детей школьного возраста</t>
  </si>
  <si>
    <t>Подпрограмма 2 «Развитие кадрового потенциала отрасли»</t>
  </si>
  <si>
    <t xml:space="preserve">Удельный вес численности учителей 
в возрасте до 30 лет в общей численности учителей общеобразовательных организаций, расположенных на территории Балахтинского района
</t>
  </si>
  <si>
    <t>Подпрограмма 3 «Обеспечение реализации мероприятий  по поддержке детей сирот и детей оставшихся без попечения родителей"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</si>
  <si>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</si>
  <si>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краевого бюджета бюджету Балахтинского района</t>
  </si>
  <si>
    <t>чел.</t>
  </si>
  <si>
    <t xml:space="preserve">Численность детей-сирот, детей, оставшихся без попечения родителей, а также лиц из их числа по состоянию на начало финансового года, имеющих и не реализовавших своевременно право на обеспечение жилыми помещениями 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</si>
  <si>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    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</si>
  <si>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</si>
  <si>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</si>
  <si>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Количество проведенных в соответствии с законодательством процедур проверок</t>
  </si>
  <si>
    <t>ед.</t>
  </si>
  <si>
    <t>Управление образования администрации Балахтинского района</t>
  </si>
  <si>
    <t>балл</t>
  </si>
  <si>
    <t>Задача 5. Организация и развитие перевозок учащихся школьным транспортом, обеспечение безопасной доставки школьников, комплексная информатизация транспорта на основе технологий ГЛОНАС</t>
  </si>
  <si>
    <t>Количество перевезенных учащихся до мест общеобразовательных учреждений</t>
  </si>
  <si>
    <t>тыс. чел.</t>
  </si>
  <si>
    <t>Количество километров</t>
  </si>
  <si>
    <t>км</t>
  </si>
  <si>
    <t>Количество маршрутов</t>
  </si>
  <si>
    <t>ед</t>
  </si>
  <si>
    <t xml:space="preserve">Приложение № 1 
к Паспорту муниципальной программы Балахтинского района "Развитие образования"
</t>
  </si>
  <si>
    <t xml:space="preserve">1.1. Обеспечить доступность дошкольного образования, соответствующего единому стандарту качества дошкольного образования
</t>
  </si>
  <si>
    <t xml:space="preserve">1.3. Обеспечить поступательное развитие районной системы дополнительного образования, в том числе  за счет разработки и реализации современных образовательных программ, дистанционных и сетевых форм их реализации
</t>
  </si>
  <si>
    <t>1.4. Содействовать выявлению и поддержке одаренных детей</t>
  </si>
  <si>
    <t xml:space="preserve">Руководитель управления образования </t>
  </si>
  <si>
    <t>К.А.Кузьмин</t>
  </si>
  <si>
    <t>Подпрограмма 5 "Организация централизованного подвоза учащихся к муниципальным общеобразовательным учреждениям специализированным транспортом"</t>
  </si>
  <si>
    <t>Руководитель управления образования                                                                                                                                                                                                К.А. Кузьмин</t>
  </si>
  <si>
    <t>Приложение № 2 
к Паспорту муниципальной программы Балахтинского района "Развитие образования"</t>
  </si>
  <si>
    <t>Приложение № 3 
к Паспорту муниципальной программы Балахтинского района "Развитие образования"</t>
  </si>
  <si>
    <t>бюджеты  муниципальных образований</t>
  </si>
  <si>
    <t xml:space="preserve">внебюджетные   источники </t>
  </si>
  <si>
    <t>Руководитель  управления образования                                                                                                                                     К.А.Кузьмин</t>
  </si>
  <si>
    <t xml:space="preserve"> Приложение № 1
к  муниципальной программе Балахтинского района «Развитие образования» 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</si>
  <si>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</si>
  <si>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Наименование программы, подпрограммы</t>
  </si>
  <si>
    <t>Код бюджетной классификации</t>
  </si>
  <si>
    <t>Раксходы (тяс.руб.), годы</t>
  </si>
  <si>
    <t>Рз Пр</t>
  </si>
  <si>
    <t xml:space="preserve">«Развитие образования» 
</t>
  </si>
  <si>
    <t>всего расходное обязательство по программе</t>
  </si>
  <si>
    <t>комитет  по управлению муниципальным имуществом</t>
  </si>
  <si>
    <t>администрация Балахтинского района</t>
  </si>
  <si>
    <t>094</t>
  </si>
  <si>
    <t>078</t>
  </si>
  <si>
    <t>МКСУ  "Межведомственная бухгалтерия Балахтинского района"</t>
  </si>
  <si>
    <t>097</t>
  </si>
  <si>
    <t xml:space="preserve">«Развитие дошкольного, общего и дополнительного образования Балахтинского района" </t>
  </si>
  <si>
    <t>0701</t>
  </si>
  <si>
    <t>0110000650</t>
  </si>
  <si>
    <t>611</t>
  </si>
  <si>
    <t>612</t>
  </si>
  <si>
    <t>0110010210</t>
  </si>
  <si>
    <t>0110074080</t>
  </si>
  <si>
    <t>0110075880</t>
  </si>
  <si>
    <t>0702</t>
  </si>
  <si>
    <t>0110074090</t>
  </si>
  <si>
    <t>0110075630</t>
  </si>
  <si>
    <t>0110075620</t>
  </si>
  <si>
    <t xml:space="preserve"> </t>
  </si>
  <si>
    <t>0110075640</t>
  </si>
  <si>
    <t>0703</t>
  </si>
  <si>
    <t>0110010480</t>
  </si>
  <si>
    <t>0707</t>
  </si>
  <si>
    <t>0110001520</t>
  </si>
  <si>
    <t>244</t>
  </si>
  <si>
    <t>610</t>
  </si>
  <si>
    <t>01100S7740</t>
  </si>
  <si>
    <t>01100S7750</t>
  </si>
  <si>
    <t>0110073970</t>
  </si>
  <si>
    <t>X</t>
  </si>
  <si>
    <t>079</t>
  </si>
  <si>
    <t>0708</t>
  </si>
  <si>
    <t>0110076491</t>
  </si>
  <si>
    <t>080</t>
  </si>
  <si>
    <t>0709</t>
  </si>
  <si>
    <t>0110076492</t>
  </si>
  <si>
    <t>110</t>
  </si>
  <si>
    <t>081</t>
  </si>
  <si>
    <t>0710</t>
  </si>
  <si>
    <t>0110076493</t>
  </si>
  <si>
    <t>082</t>
  </si>
  <si>
    <t>0711</t>
  </si>
  <si>
    <t>0110076494</t>
  </si>
  <si>
    <t>852</t>
  </si>
  <si>
    <t>0110076490</t>
  </si>
  <si>
    <t>1003</t>
  </si>
  <si>
    <t>0110075540</t>
  </si>
  <si>
    <t>0110075660</t>
  </si>
  <si>
    <t>1004</t>
  </si>
  <si>
    <t>0110075560</t>
  </si>
  <si>
    <t xml:space="preserve">"Развитие кадрового потенциала отрасли" </t>
  </si>
  <si>
    <t>0120001530</t>
  </si>
  <si>
    <t>0120001550</t>
  </si>
  <si>
    <t>0120001560</t>
  </si>
  <si>
    <t xml:space="preserve">«Обеспечение реализации мероприятий  по поддержке детей сирот и детей оставшихся без попечения родителей </t>
  </si>
  <si>
    <t>162</t>
  </si>
  <si>
    <t>МКУ УИЗИЗ</t>
  </si>
  <si>
    <t>01300R0820</t>
  </si>
  <si>
    <t>0130075520</t>
  </si>
  <si>
    <t xml:space="preserve">"Обеспечение реализации муниципальной программы и прочие мероприятия в области образования" </t>
  </si>
  <si>
    <t>0113</t>
  </si>
  <si>
    <t>0140000650</t>
  </si>
  <si>
    <t>0140000410</t>
  </si>
  <si>
    <t>120</t>
  </si>
  <si>
    <t>"Организация централизованного подвоза учащихся к муниципальным общеобразовательным учреждениям специализированным транспортом"</t>
  </si>
  <si>
    <t>0150000650</t>
  </si>
  <si>
    <t>К.А. Кузьмин</t>
  </si>
  <si>
    <t>Руководитель управления образования</t>
  </si>
  <si>
    <t>Наименование муниципальной программы, подпрограммы  муниципальной программы</t>
  </si>
  <si>
    <t>Муниципальная  программа</t>
  </si>
  <si>
    <t>Всего, в том числе:</t>
  </si>
  <si>
    <t>внебюджетные источники</t>
  </si>
  <si>
    <t>районный бюджет</t>
  </si>
  <si>
    <t>«Развитие дошкольного, общего и дополнительного образования детей»</t>
  </si>
  <si>
    <t>«Развитие кадрового потенциала отрасли»</t>
  </si>
  <si>
    <t>«Обеспечение реализации мероприятий  по поддержке детей сирот и детей оставшихся без попечения родителей»</t>
  </si>
  <si>
    <t>«Обеспечение реализации муниципальной программы и прочие мероприятия»</t>
  </si>
  <si>
    <t>Информация о ресурсном обеспечении и прогнозной оценке расходов на реализацию целей муниципальной программы Балахтинского района 
с учетом источников финансирования, в том числе средств федерального, краевого и муниципального бюджетов</t>
  </si>
  <si>
    <t>всего расходное обязательство по подпрограмме</t>
  </si>
  <si>
    <t>Приложение № 3                                                                             к муниципальной программе Балахтинского района "Развитие образования"</t>
  </si>
  <si>
    <t>служба по контролю в области образования Красноярского края</t>
  </si>
  <si>
    <t xml:space="preserve"> финансовое управление администрации Балахтинского района</t>
  </si>
  <si>
    <t>Цель: Выстроить систему образования позволяющую дать ребенку знания в соответствии с его способностями и особенностями, выявив профессиональную ориентацию отвечающую потребностям экономики Балахтинского района</t>
  </si>
  <si>
    <t>Задача 1. Создание современной системы оценки качества образования на основе принципов открытости, объективности, прозрачности, общественно-профессионального участия.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 и отдыха, оздоровления детей в летний период.</t>
  </si>
  <si>
    <t xml:space="preserve"> 1.5. Обеспечить безопасный, качественный отдых и оздоровление детей в летний период </t>
  </si>
  <si>
    <t xml:space="preserve"> 1.2.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образования.</t>
  </si>
  <si>
    <t>Задача 2. Формирование кадрового ресурса отрасли, обеспечивающего необходимое качество образования детей и молодежи, соответствующее потребностям граждан.</t>
  </si>
  <si>
    <t>Задача 3. Развитие семейных форм воспитания детей сирот и детей, оставшихся без попечения родителей, а также лицам из их числа; обеспечение реализации мероприятий по поддержке детей сирот и детей оставшихся без попечения родителей.</t>
  </si>
  <si>
    <t>2.1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</si>
  <si>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</si>
  <si>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</si>
  <si>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</si>
  <si>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</si>
  <si>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</si>
  <si>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</si>
  <si>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</si>
  <si>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</si>
  <si>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</si>
  <si>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5.1</t>
  </si>
  <si>
    <t>5.2</t>
  </si>
  <si>
    <t>5.3</t>
  </si>
  <si>
    <t>1. Реализация основных общеобразовательных программ дошкольного образования</t>
  </si>
  <si>
    <t>Число обучающихся</t>
  </si>
  <si>
    <t>2. Присмотр и уход</t>
  </si>
  <si>
    <t>3. Реализация основных общеобразовательных программ начального общего образования</t>
  </si>
  <si>
    <t>4. Реализация основных общеобразовательных программ основного образования</t>
  </si>
  <si>
    <t>5. Реализация основных общеобразовательных программ среднего общего образования</t>
  </si>
  <si>
    <t>6. Реализация дополнительных предпрофессиональных программ в области физической культуры и спорта</t>
  </si>
  <si>
    <t>7. Реализация дополнительных общеразвивающих программ</t>
  </si>
  <si>
    <t>8. Организация и осуществление транспортного обслуживания учащихся образовательных организаций и воспитаников дошкольных образовательных организаций</t>
  </si>
  <si>
    <t>количество рейсов</t>
  </si>
  <si>
    <t>количество маршрутов</t>
  </si>
  <si>
    <t>21390,34</t>
  </si>
  <si>
    <t>22100</t>
  </si>
  <si>
    <t>Руководитель                                                                                                                                                                                                    К.А.Кузьмин</t>
  </si>
  <si>
    <t>Охват детей дошкольного возраста, различными формами дошкольного образования</t>
  </si>
  <si>
    <t>Доля выпускников  муниципальных общеобразовательных организаций, не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</t>
  </si>
  <si>
    <t>Охват детей дошкольного возраста различными формами дошкольного образования</t>
  </si>
  <si>
    <t>Удельный вес воспитанников дошкольных образовательных организаций, реализующих программы соответствующим требованиям стандартов дошкольного образования и технологии дошкольного образования, обеспечивающее раннее развитие детей</t>
  </si>
  <si>
    <t>Доля выпускников муниципальных общеобразовательных организаций, не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</t>
  </si>
  <si>
    <t xml:space="preserve">Доля  обучающихся общеобразовательных учреждений, охваченных психолого-педгогической и медико-социальной помощью, от общей численности  обучающихся общеобразовательных учреждений </t>
  </si>
  <si>
    <t>Доля детей с ограниченными возможностями здоровья и детей-инвалидов, для которых введено дистанционное обучение, от количества нуждающихся в указанной форме обучения</t>
  </si>
  <si>
    <t>Доля базовых образовательных учреждений (обеспечивающих совместное обучение инвалидов и лиц, не имеющих нарушений)  в общем количестве образовательных учреждений, реализующих программы общего образования</t>
  </si>
  <si>
    <t>Доля детей, охваченных дополнительными образовательными программами, в общей численности детей и молодежи от 5 до 18 лет</t>
  </si>
  <si>
    <t>Доля детей охваченных образовательными программами дополнительного образования спортивной направленности, в общей численности детей от 5  до 18 лет</t>
  </si>
  <si>
    <t>Доля образовательных организаций участвующих  в сетевой форме реализации дополнительных общеобразовательных программ</t>
  </si>
  <si>
    <t xml:space="preserve">Удельный вес численности обучающихся по дополнительным образовательным программам  участвующих в олимпиадах и конкурсах различного уровня, в общей численности обучающихся по дополнительным образовательным программам 
</t>
  </si>
  <si>
    <t>Доля оздоровленных детей школьного возраста к общему количеству детей и молодежи в возрасте от 6 до 17 лет</t>
  </si>
  <si>
    <t>Доля молодых педагогов обеспеченных мерами социальной поддержки, от общего числа молодых педагогов со стажем до 3-х лет</t>
  </si>
  <si>
    <t xml:space="preserve">Удельный вес численности учителей в возрасте до 30 лет в общей численности учителей общеобразовательных организаций, расположенных на территории Балахтинского района
</t>
  </si>
  <si>
    <t>Доля педагогов от общего числа молодых педагогов, принимающих участие в краевых и муниципальных мероприятиях по профессиональной адаптации и развития</t>
  </si>
  <si>
    <t>Доля педагогических работников образовательных организаций прошедших курсы повышения квалификации или переподготовку раз в 3 года</t>
  </si>
  <si>
    <t>Доля педагогов участвующих в школьных муниципальных объединениях педагогов по освоению способов формирования метопредметных и личностных результатов школьников</t>
  </si>
  <si>
    <r>
      <t xml:space="preserve">Своевременное доведение Главным распорядителем лимитов бюджетных обязательств до подведомственных учреждений, предусмотренных решением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(управление образования администрации Балахтинского района)</t>
    </r>
    <r>
      <rPr>
        <sz val="12"/>
        <rFont val="Times New Roman"/>
        <family val="1"/>
        <charset val="204"/>
      </rPr>
      <t xml:space="preserve">
</t>
    </r>
  </si>
  <si>
    <r>
      <t xml:space="preserve">Своевременность утверждения планов финансово-хозяйственной деятельности подведомственных Главному распорядителю учреждений на текущий финансовый год и плановый период в соответствии со  сроками </t>
    </r>
    <r>
      <rPr>
        <i/>
        <sz val="12"/>
        <rFont val="Times New Roman"/>
        <family val="1"/>
        <charset val="204"/>
      </rPr>
      <t>(управление образования администрации Балахтинского района)</t>
    </r>
  </si>
  <si>
    <r>
      <t>Своевременность  утверждения муниципальных заданий  подведомственным Главному распорядителю учреждениям на текущий финансовый год и плановый период</t>
    </r>
    <r>
      <rPr>
        <sz val="12"/>
        <rFont val="Times New Roman"/>
        <family val="1"/>
        <charset val="204"/>
      </rPr>
      <t xml:space="preserve">
</t>
    </r>
  </si>
  <si>
    <r>
      <t xml:space="preserve">Соблюдение сроков предоставления ежемесячной, квартальной и годовой бюджетной, статистической, налоговой отчетности </t>
    </r>
    <r>
      <rPr>
        <i/>
        <sz val="12"/>
        <rFont val="Times New Roman"/>
        <family val="1"/>
        <charset val="204"/>
      </rPr>
      <t>(МКСУ Межведомственная бухгалтерия)</t>
    </r>
  </si>
  <si>
    <t>Количество рейсов в год</t>
  </si>
  <si>
    <t>Количество  маршрутов</t>
  </si>
  <si>
    <t>Доля 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</si>
  <si>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 xml:space="preserve">Доля муниципальных  образовательных организаций, реализующих программы общего образования, которые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</si>
  <si>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100</t>
  </si>
  <si>
    <t>16,4</t>
  </si>
  <si>
    <t>17</t>
  </si>
  <si>
    <t>17,3</t>
  </si>
  <si>
    <t>17,8</t>
  </si>
  <si>
    <t>18,2</t>
  </si>
  <si>
    <t>61</t>
  </si>
  <si>
    <t>65</t>
  </si>
  <si>
    <t>68</t>
  </si>
  <si>
    <t>70</t>
  </si>
  <si>
    <t>71</t>
  </si>
  <si>
    <t>57</t>
  </si>
  <si>
    <t>60</t>
  </si>
  <si>
    <t>60,5</t>
  </si>
  <si>
    <t>61,5</t>
  </si>
  <si>
    <t>82</t>
  </si>
  <si>
    <t>85</t>
  </si>
  <si>
    <t>90</t>
  </si>
  <si>
    <t>Доля педагогических работников образовательных организаций, которым при прохождении аттестации присвоена первая или высшая категория</t>
  </si>
  <si>
    <t>отчетный финансовый год             2017</t>
  </si>
  <si>
    <t>текущий финансовый год             2018</t>
  </si>
  <si>
    <t>очеред-ной финансовый год                 2019</t>
  </si>
  <si>
    <t>первый год планового периода                 2020</t>
  </si>
  <si>
    <t>второй год планового периода                  2021</t>
  </si>
  <si>
    <t>Муниципальная программа</t>
  </si>
  <si>
    <t xml:space="preserve">Приложение № 2 к муниципальной программе Балахтинского района «Развитие образования» </t>
  </si>
  <si>
    <t>21100</t>
  </si>
  <si>
    <t>321</t>
  </si>
  <si>
    <t>0110077450</t>
  </si>
  <si>
    <t>0140010210</t>
  </si>
  <si>
    <t>0150010210</t>
  </si>
  <si>
    <t>21064,7</t>
  </si>
  <si>
    <t>01100S8400</t>
  </si>
  <si>
    <t>01100S5620</t>
  </si>
  <si>
    <t>01100S5630</t>
  </si>
  <si>
    <t>0110010310</t>
  </si>
  <si>
    <t>011R373980</t>
  </si>
  <si>
    <t>952R373980</t>
  </si>
  <si>
    <t>Итого   на   2019-2022</t>
  </si>
  <si>
    <t>Итого на 2019-2022</t>
  </si>
  <si>
    <t>0110010230</t>
  </si>
  <si>
    <t>0110010380</t>
  </si>
  <si>
    <t>0150010370</t>
  </si>
  <si>
    <t>0140010380</t>
  </si>
  <si>
    <t>0150010380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</si>
</sst>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.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10" fillId="0" borderId="0"/>
    <xf numFmtId="0" fontId="10" fillId="0" borderId="0"/>
  </cellStyleXfs>
  <cellXfs count="24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0" applyFont="1" applyFill="1"/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9" fillId="0" borderId="1" xfId="2" applyFont="1" applyFill="1" applyBorder="1" applyAlignment="1">
      <alignment horizontal="left" vertical="center" wrapText="1" indent="1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3" fontId="9" fillId="0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 indent="1"/>
    </xf>
    <xf numFmtId="0" fontId="9" fillId="0" borderId="1" xfId="2" applyFont="1" applyFill="1" applyBorder="1" applyAlignment="1">
      <alignment horizontal="left" vertical="top" wrapText="1" indent="1"/>
    </xf>
    <xf numFmtId="0" fontId="9" fillId="0" borderId="1" xfId="2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right" vertical="top" wrapText="1"/>
    </xf>
    <xf numFmtId="0" fontId="9" fillId="0" borderId="2" xfId="0" applyFont="1" applyFill="1" applyBorder="1" applyAlignment="1">
      <alignment horizontal="center" vertical="center" wrapText="1"/>
    </xf>
    <xf numFmtId="2" fontId="9" fillId="0" borderId="0" xfId="0" applyNumberFormat="1" applyFont="1" applyFill="1"/>
    <xf numFmtId="2" fontId="9" fillId="0" borderId="1" xfId="0" applyNumberFormat="1" applyFont="1" applyFill="1" applyBorder="1" applyAlignment="1">
      <alignment horizontal="left" vertical="center"/>
    </xf>
    <xf numFmtId="2" fontId="13" fillId="0" borderId="1" xfId="0" applyNumberFormat="1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/>
    <xf numFmtId="0" fontId="15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/>
    </xf>
    <xf numFmtId="165" fontId="15" fillId="0" borderId="0" xfId="0" applyNumberFormat="1" applyFont="1" applyFill="1"/>
    <xf numFmtId="0" fontId="2" fillId="2" borderId="1" xfId="0" applyFont="1" applyFill="1" applyBorder="1" applyAlignment="1">
      <alignment horizontal="left" vertical="top" wrapText="1" indent="1"/>
    </xf>
    <xf numFmtId="2" fontId="9" fillId="2" borderId="1" xfId="1" applyNumberFormat="1" applyFont="1" applyFill="1" applyBorder="1" applyAlignment="1">
      <alignment horizontal="right" vertical="center" wrapText="1"/>
    </xf>
    <xf numFmtId="0" fontId="9" fillId="2" borderId="0" xfId="3" applyFont="1" applyFill="1" applyBorder="1" applyAlignment="1">
      <alignment horizontal="left" vertical="top" wrapText="1"/>
    </xf>
    <xf numFmtId="165" fontId="9" fillId="2" borderId="0" xfId="1" applyNumberFormat="1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>
      <alignment wrapText="1"/>
    </xf>
    <xf numFmtId="0" fontId="9" fillId="0" borderId="0" xfId="0" applyFont="1" applyFill="1" applyBorder="1" applyAlignment="1">
      <alignment horizontal="right"/>
    </xf>
    <xf numFmtId="0" fontId="14" fillId="2" borderId="1" xfId="0" applyFont="1" applyFill="1" applyBorder="1" applyAlignment="1">
      <alignment vertical="top" wrapText="1"/>
    </xf>
    <xf numFmtId="2" fontId="13" fillId="2" borderId="1" xfId="1" applyNumberFormat="1" applyFont="1" applyFill="1" applyBorder="1" applyAlignment="1">
      <alignment horizontal="right" wrapText="1"/>
    </xf>
    <xf numFmtId="2" fontId="13" fillId="2" borderId="1" xfId="1" applyNumberFormat="1" applyFont="1" applyFill="1" applyBorder="1" applyAlignment="1">
      <alignment wrapText="1"/>
    </xf>
    <xf numFmtId="0" fontId="13" fillId="2" borderId="1" xfId="3" applyFont="1" applyFill="1" applyBorder="1" applyAlignment="1">
      <alignment wrapText="1"/>
    </xf>
    <xf numFmtId="0" fontId="9" fillId="2" borderId="1" xfId="3" applyFont="1" applyFill="1" applyBorder="1" applyAlignment="1">
      <alignment horizontal="left" vertical="top" wrapText="1"/>
    </xf>
    <xf numFmtId="0" fontId="9" fillId="2" borderId="1" xfId="3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horizontal="right" vertical="center"/>
    </xf>
    <xf numFmtId="0" fontId="9" fillId="2" borderId="1" xfId="3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9" fillId="0" borderId="1" xfId="2" applyFont="1" applyFill="1" applyBorder="1" applyAlignment="1">
      <alignment horizontal="center" vertical="center" wrapText="1"/>
    </xf>
    <xf numFmtId="0" fontId="19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19" fillId="0" borderId="3" xfId="0" applyFont="1" applyFill="1" applyBorder="1" applyAlignment="1">
      <alignment horizontal="left" vertical="top" wrapText="1" indent="1"/>
    </xf>
    <xf numFmtId="0" fontId="19" fillId="0" borderId="1" xfId="0" applyFont="1" applyFill="1" applyBorder="1" applyAlignment="1">
      <alignment horizontal="left" vertical="top" wrapText="1" indent="1"/>
    </xf>
    <xf numFmtId="0" fontId="19" fillId="0" borderId="3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>
      <alignment horizontal="center" vertical="center"/>
    </xf>
    <xf numFmtId="0" fontId="19" fillId="0" borderId="1" xfId="2" applyFont="1" applyFill="1" applyBorder="1" applyAlignment="1">
      <alignment horizontal="left" vertical="top" wrapText="1" indent="1"/>
    </xf>
    <xf numFmtId="1" fontId="19" fillId="0" borderId="3" xfId="2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2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0" borderId="2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left" vertical="center" wrapText="1" indent="1"/>
    </xf>
    <xf numFmtId="0" fontId="19" fillId="0" borderId="1" xfId="0" applyFont="1" applyFill="1" applyBorder="1" applyAlignment="1">
      <alignment horizontal="left" vertical="center" wrapText="1"/>
    </xf>
    <xf numFmtId="0" fontId="20" fillId="0" borderId="1" xfId="2" applyFont="1" applyFill="1" applyBorder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vertical="top" wrapText="1"/>
    </xf>
    <xf numFmtId="49" fontId="20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6" fontId="9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13" fillId="0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9" fillId="0" borderId="1" xfId="0" applyNumberFormat="1" applyFont="1" applyFill="1" applyBorder="1" applyAlignment="1">
      <alignment horizontal="center" vertical="center"/>
    </xf>
    <xf numFmtId="0" fontId="19" fillId="0" borderId="7" xfId="2" applyFont="1" applyFill="1" applyBorder="1" applyAlignment="1">
      <alignment horizontal="left" vertical="center" wrapText="1"/>
    </xf>
    <xf numFmtId="49" fontId="19" fillId="0" borderId="7" xfId="2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 indent="1"/>
    </xf>
    <xf numFmtId="0" fontId="9" fillId="0" borderId="3" xfId="0" applyFont="1" applyFill="1" applyBorder="1" applyAlignment="1">
      <alignment horizontal="center" vertical="center"/>
    </xf>
    <xf numFmtId="0" fontId="19" fillId="0" borderId="3" xfId="2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5" xfId="2" applyNumberFormat="1" applyFont="1" applyFill="1" applyBorder="1" applyAlignment="1">
      <alignment horizontal="center" vertical="top" wrapText="1"/>
    </xf>
    <xf numFmtId="49" fontId="9" fillId="0" borderId="6" xfId="2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9" fillId="0" borderId="5" xfId="2" applyNumberFormat="1" applyFont="1" applyFill="1" applyBorder="1" applyAlignment="1">
      <alignment horizontal="center" vertical="top"/>
    </xf>
    <xf numFmtId="49" fontId="9" fillId="0" borderId="6" xfId="2" applyNumberFormat="1" applyFont="1" applyFill="1" applyBorder="1" applyAlignment="1">
      <alignment horizontal="center" vertical="top"/>
    </xf>
    <xf numFmtId="49" fontId="9" fillId="0" borderId="5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top"/>
    </xf>
    <xf numFmtId="49" fontId="9" fillId="0" borderId="6" xfId="0" applyNumberFormat="1" applyFont="1" applyFill="1" applyBorder="1" applyAlignment="1">
      <alignment horizontal="center" vertical="top"/>
    </xf>
    <xf numFmtId="0" fontId="9" fillId="0" borderId="5" xfId="2" applyFont="1" applyFill="1" applyBorder="1" applyAlignment="1">
      <alignment horizontal="center" vertical="top" wrapText="1"/>
    </xf>
    <xf numFmtId="0" fontId="9" fillId="0" borderId="6" xfId="2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19" fillId="0" borderId="5" xfId="2" applyFont="1" applyFill="1" applyBorder="1" applyAlignment="1">
      <alignment horizontal="left" vertical="center" wrapText="1"/>
    </xf>
    <xf numFmtId="0" fontId="19" fillId="0" borderId="6" xfId="2" applyFont="1" applyFill="1" applyBorder="1" applyAlignment="1">
      <alignment horizontal="left" vertical="center" wrapText="1"/>
    </xf>
    <xf numFmtId="0" fontId="19" fillId="0" borderId="7" xfId="2" applyFont="1" applyFill="1" applyBorder="1" applyAlignment="1">
      <alignment horizontal="left" vertical="center" wrapText="1"/>
    </xf>
    <xf numFmtId="49" fontId="19" fillId="0" borderId="5" xfId="2" applyNumberFormat="1" applyFont="1" applyFill="1" applyBorder="1" applyAlignment="1">
      <alignment horizontal="left" vertical="top" wrapText="1"/>
    </xf>
    <xf numFmtId="49" fontId="19" fillId="0" borderId="6" xfId="2" applyNumberFormat="1" applyFont="1" applyFill="1" applyBorder="1" applyAlignment="1">
      <alignment horizontal="left" vertical="top" wrapText="1"/>
    </xf>
    <xf numFmtId="49" fontId="19" fillId="0" borderId="7" xfId="2" applyNumberFormat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_КАИП версия 23 июля (10)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8"/>
  <sheetViews>
    <sheetView view="pageBreakPreview" topLeftCell="A52" zoomScaleNormal="100" zoomScaleSheetLayoutView="100" workbookViewId="0">
      <selection activeCell="A12" sqref="A12:J12"/>
    </sheetView>
  </sheetViews>
  <sheetFormatPr defaultRowHeight="15"/>
  <cols>
    <col min="1" max="1" width="6.140625" style="1" customWidth="1"/>
    <col min="2" max="2" width="54.85546875" style="1" customWidth="1"/>
    <col min="3" max="3" width="10.5703125" style="1" customWidth="1"/>
    <col min="4" max="4" width="10.7109375" style="1" customWidth="1"/>
    <col min="5" max="5" width="15.140625" style="1" customWidth="1"/>
    <col min="6" max="6" width="8.28515625" style="1" customWidth="1"/>
    <col min="7" max="7" width="8.5703125" style="1" customWidth="1"/>
    <col min="8" max="9" width="8.28515625" style="1" customWidth="1"/>
    <col min="10" max="10" width="7.85546875" style="1" customWidth="1"/>
    <col min="11" max="16384" width="9.140625" style="1"/>
  </cols>
  <sheetData>
    <row r="1" spans="1:10" ht="65.25" customHeight="1">
      <c r="F1" s="165" t="s">
        <v>102</v>
      </c>
      <c r="G1" s="165"/>
      <c r="H1" s="165"/>
      <c r="I1" s="165"/>
      <c r="J1" s="165"/>
    </row>
    <row r="2" spans="1:10" ht="37.5" customHeight="1">
      <c r="A2" s="168" t="s">
        <v>7</v>
      </c>
      <c r="B2" s="168"/>
      <c r="C2" s="168"/>
      <c r="D2" s="168"/>
      <c r="E2" s="168"/>
      <c r="F2" s="168"/>
      <c r="G2" s="168"/>
      <c r="H2" s="168"/>
      <c r="I2" s="168"/>
      <c r="J2" s="168"/>
    </row>
    <row r="4" spans="1:10" ht="40.5" customHeight="1">
      <c r="A4" s="115" t="s">
        <v>1</v>
      </c>
      <c r="B4" s="115" t="s">
        <v>2</v>
      </c>
      <c r="C4" s="115" t="s">
        <v>3</v>
      </c>
      <c r="D4" s="115" t="s">
        <v>0</v>
      </c>
      <c r="E4" s="115" t="s">
        <v>4</v>
      </c>
      <c r="F4" s="128">
        <v>2017</v>
      </c>
      <c r="G4" s="128">
        <v>2018</v>
      </c>
      <c r="H4" s="128">
        <v>2019</v>
      </c>
      <c r="I4" s="128">
        <v>2020</v>
      </c>
      <c r="J4" s="128">
        <v>2021</v>
      </c>
    </row>
    <row r="5" spans="1:10" s="18" customFormat="1" ht="31.5" customHeight="1">
      <c r="A5" s="163" t="s">
        <v>205</v>
      </c>
      <c r="B5" s="164"/>
      <c r="C5" s="164"/>
      <c r="D5" s="164"/>
      <c r="E5" s="164"/>
      <c r="F5" s="164"/>
      <c r="G5" s="164"/>
      <c r="H5" s="164"/>
      <c r="I5" s="164"/>
      <c r="J5" s="164"/>
    </row>
    <row r="6" spans="1:10" s="18" customFormat="1" ht="40.5" customHeight="1">
      <c r="A6" s="116">
        <v>1</v>
      </c>
      <c r="B6" s="31" t="s">
        <v>238</v>
      </c>
      <c r="C6" s="14" t="s">
        <v>45</v>
      </c>
      <c r="D6" s="17" t="s">
        <v>32</v>
      </c>
      <c r="E6" s="89" t="s">
        <v>48</v>
      </c>
      <c r="F6" s="14">
        <v>100</v>
      </c>
      <c r="G6" s="14">
        <v>100</v>
      </c>
      <c r="H6" s="14">
        <v>100</v>
      </c>
      <c r="I6" s="14">
        <v>100</v>
      </c>
      <c r="J6" s="14">
        <v>100</v>
      </c>
    </row>
    <row r="7" spans="1:10" s="18" customFormat="1" ht="79.5" customHeight="1">
      <c r="A7" s="116" t="s">
        <v>47</v>
      </c>
      <c r="B7" s="32" t="s">
        <v>239</v>
      </c>
      <c r="C7" s="17" t="s">
        <v>45</v>
      </c>
      <c r="D7" s="17" t="s">
        <v>32</v>
      </c>
      <c r="E7" s="88" t="s">
        <v>48</v>
      </c>
      <c r="F7" s="17">
        <v>0.1</v>
      </c>
      <c r="G7" s="17">
        <v>0.1</v>
      </c>
      <c r="H7" s="14">
        <v>0.1</v>
      </c>
      <c r="I7" s="17">
        <v>0.1</v>
      </c>
      <c r="J7" s="17">
        <v>0.1</v>
      </c>
    </row>
    <row r="8" spans="1:10" s="18" customFormat="1" ht="64.5" customHeight="1">
      <c r="A8" s="116" t="s">
        <v>49</v>
      </c>
      <c r="B8" s="31" t="s">
        <v>51</v>
      </c>
      <c r="C8" s="14" t="s">
        <v>45</v>
      </c>
      <c r="D8" s="17" t="s">
        <v>32</v>
      </c>
      <c r="E8" s="88" t="s">
        <v>48</v>
      </c>
      <c r="F8" s="15">
        <v>76.150000000000006</v>
      </c>
      <c r="G8" s="15">
        <v>77</v>
      </c>
      <c r="H8" s="15">
        <v>78</v>
      </c>
      <c r="I8" s="15">
        <v>78.150000000000006</v>
      </c>
      <c r="J8" s="15">
        <v>78.5</v>
      </c>
    </row>
    <row r="9" spans="1:10" s="18" customFormat="1" ht="72" customHeight="1">
      <c r="A9" s="116" t="s">
        <v>50</v>
      </c>
      <c r="B9" s="32" t="s">
        <v>82</v>
      </c>
      <c r="C9" s="17" t="s">
        <v>45</v>
      </c>
      <c r="D9" s="14">
        <v>0.04</v>
      </c>
      <c r="E9" s="88" t="s">
        <v>48</v>
      </c>
      <c r="F9" s="17">
        <v>16.399999999999999</v>
      </c>
      <c r="G9" s="17">
        <v>17</v>
      </c>
      <c r="H9" s="17">
        <v>17.3</v>
      </c>
      <c r="I9" s="17">
        <v>17.8</v>
      </c>
      <c r="J9" s="17">
        <v>18.2</v>
      </c>
    </row>
    <row r="10" spans="1:10" s="18" customFormat="1" ht="50.25" customHeight="1">
      <c r="A10" s="238" t="s">
        <v>206</v>
      </c>
      <c r="B10" s="239"/>
      <c r="C10" s="239"/>
      <c r="D10" s="239"/>
      <c r="E10" s="239"/>
      <c r="F10" s="239"/>
      <c r="G10" s="239"/>
      <c r="H10" s="239"/>
      <c r="I10" s="239"/>
      <c r="J10" s="239"/>
    </row>
    <row r="11" spans="1:10" s="18" customFormat="1" ht="24" customHeight="1">
      <c r="A11" s="169" t="s">
        <v>52</v>
      </c>
      <c r="B11" s="169"/>
      <c r="C11" s="169"/>
      <c r="D11" s="169"/>
      <c r="E11" s="169"/>
      <c r="F11" s="169"/>
      <c r="G11" s="169"/>
      <c r="H11" s="169"/>
      <c r="I11" s="169"/>
      <c r="J11" s="169"/>
    </row>
    <row r="12" spans="1:10" s="18" customFormat="1" ht="16.5" customHeight="1">
      <c r="A12" s="170" t="s">
        <v>103</v>
      </c>
      <c r="B12" s="170"/>
      <c r="C12" s="170"/>
      <c r="D12" s="170"/>
      <c r="E12" s="170"/>
      <c r="F12" s="170"/>
      <c r="G12" s="170"/>
      <c r="H12" s="170"/>
      <c r="I12" s="170"/>
      <c r="J12" s="170"/>
    </row>
    <row r="13" spans="1:10" s="18" customFormat="1" ht="31.5" customHeight="1">
      <c r="A13" s="146" t="s">
        <v>53</v>
      </c>
      <c r="B13" s="147" t="s">
        <v>240</v>
      </c>
      <c r="C13" s="148" t="s">
        <v>45</v>
      </c>
      <c r="D13" s="148">
        <v>0.03</v>
      </c>
      <c r="E13" s="149" t="s">
        <v>48</v>
      </c>
      <c r="F13" s="148">
        <v>100</v>
      </c>
      <c r="G13" s="148">
        <v>100</v>
      </c>
      <c r="H13" s="148">
        <v>100</v>
      </c>
      <c r="I13" s="148">
        <v>100</v>
      </c>
      <c r="J13" s="148">
        <v>100</v>
      </c>
    </row>
    <row r="14" spans="1:10" s="18" customFormat="1" ht="95.25" customHeight="1">
      <c r="A14" s="116" t="s">
        <v>55</v>
      </c>
      <c r="B14" s="31" t="s">
        <v>241</v>
      </c>
      <c r="C14" s="14" t="s">
        <v>45</v>
      </c>
      <c r="D14" s="14">
        <v>0.03</v>
      </c>
      <c r="E14" s="89" t="s">
        <v>48</v>
      </c>
      <c r="F14" s="14">
        <v>60</v>
      </c>
      <c r="G14" s="14">
        <v>85</v>
      </c>
      <c r="H14" s="14">
        <v>98</v>
      </c>
      <c r="I14" s="14">
        <v>100</v>
      </c>
      <c r="J14" s="14">
        <v>100</v>
      </c>
    </row>
    <row r="15" spans="1:10" s="18" customFormat="1" ht="32.25" customHeight="1">
      <c r="A15" s="163" t="s">
        <v>208</v>
      </c>
      <c r="B15" s="164"/>
      <c r="C15" s="164"/>
      <c r="D15" s="164"/>
      <c r="E15" s="164"/>
      <c r="F15" s="164"/>
      <c r="G15" s="164"/>
      <c r="H15" s="164"/>
      <c r="I15" s="164"/>
      <c r="J15" s="164"/>
    </row>
    <row r="16" spans="1:10" s="18" customFormat="1" ht="97.5" customHeight="1">
      <c r="A16" s="116" t="s">
        <v>57</v>
      </c>
      <c r="B16" s="31" t="s">
        <v>263</v>
      </c>
      <c r="C16" s="17" t="s">
        <v>45</v>
      </c>
      <c r="D16" s="14">
        <v>0.03</v>
      </c>
      <c r="E16" s="89" t="s">
        <v>46</v>
      </c>
      <c r="F16" s="127">
        <v>0</v>
      </c>
      <c r="G16" s="127">
        <v>0</v>
      </c>
      <c r="H16" s="127">
        <v>0</v>
      </c>
      <c r="I16" s="14">
        <v>0.4</v>
      </c>
      <c r="J16" s="14">
        <v>0.4</v>
      </c>
    </row>
    <row r="17" spans="1:10" s="18" customFormat="1" ht="81.75" customHeight="1">
      <c r="A17" s="116" t="s">
        <v>59</v>
      </c>
      <c r="B17" s="31" t="s">
        <v>242</v>
      </c>
      <c r="C17" s="17" t="s">
        <v>45</v>
      </c>
      <c r="D17" s="14">
        <v>0.03</v>
      </c>
      <c r="E17" s="89" t="s">
        <v>46</v>
      </c>
      <c r="F17" s="126">
        <v>0.1</v>
      </c>
      <c r="G17" s="126">
        <v>0.1</v>
      </c>
      <c r="H17" s="126">
        <v>0.1</v>
      </c>
      <c r="I17" s="126">
        <v>0.1</v>
      </c>
      <c r="J17" s="126">
        <v>0.1</v>
      </c>
    </row>
    <row r="18" spans="1:10" s="18" customFormat="1" ht="50.25" customHeight="1">
      <c r="A18" s="116" t="s">
        <v>61</v>
      </c>
      <c r="B18" s="31" t="s">
        <v>66</v>
      </c>
      <c r="C18" s="17" t="s">
        <v>45</v>
      </c>
      <c r="D18" s="14">
        <v>0.03</v>
      </c>
      <c r="E18" s="88" t="s">
        <v>48</v>
      </c>
      <c r="F18" s="118">
        <v>44</v>
      </c>
      <c r="G18" s="118">
        <v>44</v>
      </c>
      <c r="H18" s="118">
        <v>42</v>
      </c>
      <c r="I18" s="14">
        <v>40</v>
      </c>
      <c r="J18" s="14">
        <v>39</v>
      </c>
    </row>
    <row r="19" spans="1:10" s="21" customFormat="1" ht="69" customHeight="1">
      <c r="A19" s="116" t="s">
        <v>63</v>
      </c>
      <c r="B19" s="31" t="s">
        <v>243</v>
      </c>
      <c r="C19" s="14" t="s">
        <v>45</v>
      </c>
      <c r="D19" s="14">
        <v>0.04</v>
      </c>
      <c r="E19" s="88" t="s">
        <v>48</v>
      </c>
      <c r="F19" s="23">
        <v>100</v>
      </c>
      <c r="G19" s="23">
        <v>100</v>
      </c>
      <c r="H19" s="23">
        <v>100</v>
      </c>
      <c r="I19" s="14">
        <v>100</v>
      </c>
      <c r="J19" s="14">
        <v>100</v>
      </c>
    </row>
    <row r="20" spans="1:10" s="18" customFormat="1" ht="63.75" customHeight="1">
      <c r="A20" s="116" t="s">
        <v>65</v>
      </c>
      <c r="B20" s="31" t="s">
        <v>244</v>
      </c>
      <c r="C20" s="17" t="s">
        <v>45</v>
      </c>
      <c r="D20" s="14">
        <v>0.03</v>
      </c>
      <c r="E20" s="89" t="s">
        <v>46</v>
      </c>
      <c r="F20" s="23">
        <v>100</v>
      </c>
      <c r="G20" s="23">
        <v>100</v>
      </c>
      <c r="H20" s="23">
        <v>100</v>
      </c>
      <c r="I20" s="14">
        <v>100</v>
      </c>
      <c r="J20" s="14">
        <v>100</v>
      </c>
    </row>
    <row r="21" spans="1:10" s="18" customFormat="1" ht="78.75" customHeight="1">
      <c r="A21" s="116" t="s">
        <v>67</v>
      </c>
      <c r="B21" s="31" t="s">
        <v>245</v>
      </c>
      <c r="C21" s="22" t="s">
        <v>45</v>
      </c>
      <c r="D21" s="14">
        <v>0.03</v>
      </c>
      <c r="E21" s="88" t="s">
        <v>48</v>
      </c>
      <c r="F21" s="23">
        <v>100</v>
      </c>
      <c r="G21" s="23">
        <v>100</v>
      </c>
      <c r="H21" s="23">
        <v>100</v>
      </c>
      <c r="I21" s="14">
        <v>100</v>
      </c>
      <c r="J21" s="14">
        <v>100</v>
      </c>
    </row>
    <row r="22" spans="1:10" s="18" customFormat="1" ht="35.25" customHeight="1">
      <c r="A22" s="159" t="s">
        <v>104</v>
      </c>
      <c r="B22" s="160"/>
      <c r="C22" s="160"/>
      <c r="D22" s="160"/>
      <c r="E22" s="160"/>
      <c r="F22" s="160"/>
      <c r="G22" s="160"/>
      <c r="H22" s="160"/>
      <c r="I22" s="160"/>
      <c r="J22" s="160"/>
    </row>
    <row r="23" spans="1:10" s="18" customFormat="1" ht="48.75" customHeight="1">
      <c r="A23" s="26" t="s">
        <v>73</v>
      </c>
      <c r="B23" s="32" t="s">
        <v>246</v>
      </c>
      <c r="C23" s="14" t="s">
        <v>45</v>
      </c>
      <c r="D23" s="14">
        <v>0.04</v>
      </c>
      <c r="E23" s="89" t="s">
        <v>48</v>
      </c>
      <c r="F23" s="17">
        <v>81.400000000000006</v>
      </c>
      <c r="G23" s="17">
        <v>81.400000000000006</v>
      </c>
      <c r="H23" s="17">
        <v>85.4</v>
      </c>
      <c r="I23" s="14">
        <v>90.4</v>
      </c>
      <c r="J23" s="17">
        <v>95.4</v>
      </c>
    </row>
    <row r="24" spans="1:10" s="18" customFormat="1" ht="66.75" customHeight="1">
      <c r="A24" s="26"/>
      <c r="B24" s="32" t="s">
        <v>247</v>
      </c>
      <c r="C24" s="14" t="s">
        <v>45</v>
      </c>
      <c r="D24" s="14">
        <v>0.04</v>
      </c>
      <c r="E24" s="89" t="s">
        <v>48</v>
      </c>
      <c r="F24" s="17">
        <v>75</v>
      </c>
      <c r="G24" s="17">
        <v>79</v>
      </c>
      <c r="H24" s="17">
        <v>83</v>
      </c>
      <c r="I24" s="14">
        <v>87</v>
      </c>
      <c r="J24" s="17">
        <v>90</v>
      </c>
    </row>
    <row r="25" spans="1:10" s="18" customFormat="1" ht="50.25" customHeight="1">
      <c r="A25" s="26" t="s">
        <v>75</v>
      </c>
      <c r="B25" s="32" t="s">
        <v>248</v>
      </c>
      <c r="C25" s="14" t="s">
        <v>45</v>
      </c>
      <c r="D25" s="14">
        <v>0.03</v>
      </c>
      <c r="E25" s="89" t="s">
        <v>48</v>
      </c>
      <c r="F25" s="17">
        <v>85</v>
      </c>
      <c r="G25" s="17">
        <v>91</v>
      </c>
      <c r="H25" s="17">
        <v>96</v>
      </c>
      <c r="I25" s="14">
        <v>100</v>
      </c>
      <c r="J25" s="17">
        <v>100</v>
      </c>
    </row>
    <row r="26" spans="1:10" s="18" customFormat="1" ht="18" customHeight="1">
      <c r="A26" s="166" t="s">
        <v>105</v>
      </c>
      <c r="B26" s="167"/>
      <c r="C26" s="167"/>
      <c r="D26" s="167"/>
      <c r="E26" s="167"/>
      <c r="F26" s="167"/>
      <c r="G26" s="167"/>
      <c r="H26" s="167"/>
      <c r="I26" s="167"/>
      <c r="J26" s="167"/>
    </row>
    <row r="27" spans="1:10" s="18" customFormat="1" ht="80.25" customHeight="1">
      <c r="A27" s="26" t="s">
        <v>77</v>
      </c>
      <c r="B27" s="32" t="s">
        <v>249</v>
      </c>
      <c r="C27" s="14" t="s">
        <v>45</v>
      </c>
      <c r="D27" s="14">
        <v>0.04</v>
      </c>
      <c r="E27" s="89" t="s">
        <v>48</v>
      </c>
      <c r="F27" s="17">
        <v>70</v>
      </c>
      <c r="G27" s="17">
        <v>71</v>
      </c>
      <c r="H27" s="36">
        <v>74</v>
      </c>
      <c r="I27" s="17">
        <v>77</v>
      </c>
      <c r="J27" s="17">
        <v>80</v>
      </c>
    </row>
    <row r="28" spans="1:10" s="18" customFormat="1" ht="18" customHeight="1">
      <c r="A28" s="161" t="s">
        <v>207</v>
      </c>
      <c r="B28" s="162"/>
      <c r="C28" s="162"/>
      <c r="D28" s="162"/>
      <c r="E28" s="162"/>
      <c r="F28" s="162"/>
      <c r="G28" s="162"/>
      <c r="H28" s="162"/>
      <c r="I28" s="162"/>
      <c r="J28" s="162"/>
    </row>
    <row r="29" spans="1:10" s="18" customFormat="1" ht="48" customHeight="1">
      <c r="A29" s="27" t="s">
        <v>79</v>
      </c>
      <c r="B29" s="25" t="s">
        <v>250</v>
      </c>
      <c r="C29" s="17" t="s">
        <v>45</v>
      </c>
      <c r="D29" s="14">
        <v>0.04</v>
      </c>
      <c r="E29" s="89" t="s">
        <v>48</v>
      </c>
      <c r="F29" s="20">
        <v>73</v>
      </c>
      <c r="G29" s="20">
        <v>73.5</v>
      </c>
      <c r="H29" s="20">
        <v>74</v>
      </c>
      <c r="I29" s="20">
        <v>74.5</v>
      </c>
      <c r="J29" s="20">
        <v>75</v>
      </c>
    </row>
    <row r="30" spans="1:10" s="18" customFormat="1" ht="32.25" customHeight="1">
      <c r="A30" s="154" t="s">
        <v>209</v>
      </c>
      <c r="B30" s="155"/>
      <c r="C30" s="155"/>
      <c r="D30" s="155"/>
      <c r="E30" s="155"/>
      <c r="F30" s="155"/>
      <c r="G30" s="155"/>
      <c r="H30" s="155"/>
      <c r="I30" s="155"/>
      <c r="J30" s="155"/>
    </row>
    <row r="31" spans="1:10" s="18" customFormat="1" ht="18" customHeight="1">
      <c r="A31" s="157" t="s">
        <v>81</v>
      </c>
      <c r="B31" s="158"/>
      <c r="C31" s="158"/>
      <c r="D31" s="158"/>
      <c r="E31" s="158"/>
      <c r="F31" s="158"/>
      <c r="G31" s="158"/>
      <c r="H31" s="158"/>
      <c r="I31" s="158"/>
      <c r="J31" s="158"/>
    </row>
    <row r="32" spans="1:10" s="18" customFormat="1" ht="54" customHeight="1">
      <c r="A32" s="120"/>
      <c r="B32" s="119" t="s">
        <v>251</v>
      </c>
      <c r="C32" s="17" t="s">
        <v>45</v>
      </c>
      <c r="D32" s="14">
        <v>0.04</v>
      </c>
      <c r="E32" s="88" t="s">
        <v>48</v>
      </c>
      <c r="F32" s="27" t="s">
        <v>264</v>
      </c>
      <c r="G32" s="27" t="s">
        <v>264</v>
      </c>
      <c r="H32" s="27" t="s">
        <v>264</v>
      </c>
      <c r="I32" s="27" t="s">
        <v>264</v>
      </c>
      <c r="J32" s="27" t="s">
        <v>264</v>
      </c>
    </row>
    <row r="33" spans="1:10" s="18" customFormat="1" ht="65.25" customHeight="1">
      <c r="A33" s="120"/>
      <c r="B33" s="32" t="s">
        <v>252</v>
      </c>
      <c r="C33" s="17" t="s">
        <v>45</v>
      </c>
      <c r="D33" s="14">
        <v>0.04</v>
      </c>
      <c r="E33" s="88" t="s">
        <v>48</v>
      </c>
      <c r="F33" s="27" t="s">
        <v>265</v>
      </c>
      <c r="G33" s="27" t="s">
        <v>266</v>
      </c>
      <c r="H33" s="27" t="s">
        <v>267</v>
      </c>
      <c r="I33" s="27" t="s">
        <v>268</v>
      </c>
      <c r="J33" s="27" t="s">
        <v>269</v>
      </c>
    </row>
    <row r="34" spans="1:10" s="18" customFormat="1" ht="69.75" customHeight="1">
      <c r="A34" s="120"/>
      <c r="B34" s="32" t="s">
        <v>253</v>
      </c>
      <c r="C34" s="17" t="s">
        <v>45</v>
      </c>
      <c r="D34" s="14">
        <v>0.04</v>
      </c>
      <c r="E34" s="88" t="s">
        <v>48</v>
      </c>
      <c r="F34" s="27" t="s">
        <v>270</v>
      </c>
      <c r="G34" s="27" t="s">
        <v>271</v>
      </c>
      <c r="H34" s="27" t="s">
        <v>272</v>
      </c>
      <c r="I34" s="27" t="s">
        <v>273</v>
      </c>
      <c r="J34" s="27" t="s">
        <v>274</v>
      </c>
    </row>
    <row r="35" spans="1:10" s="18" customFormat="1" ht="48.75" customHeight="1">
      <c r="A35" s="120"/>
      <c r="B35" s="32" t="s">
        <v>282</v>
      </c>
      <c r="C35" s="17" t="s">
        <v>45</v>
      </c>
      <c r="D35" s="14">
        <v>0.04</v>
      </c>
      <c r="E35" s="88" t="s">
        <v>48</v>
      </c>
      <c r="F35" s="27" t="s">
        <v>275</v>
      </c>
      <c r="G35" s="27" t="s">
        <v>276</v>
      </c>
      <c r="H35" s="27" t="s">
        <v>277</v>
      </c>
      <c r="I35" s="27" t="s">
        <v>270</v>
      </c>
      <c r="J35" s="27" t="s">
        <v>278</v>
      </c>
    </row>
    <row r="36" spans="1:10" s="18" customFormat="1" ht="48.75" customHeight="1">
      <c r="A36" s="120"/>
      <c r="B36" s="32" t="s">
        <v>254</v>
      </c>
      <c r="C36" s="17" t="s">
        <v>45</v>
      </c>
      <c r="D36" s="14">
        <v>0.04</v>
      </c>
      <c r="E36" s="88" t="s">
        <v>48</v>
      </c>
      <c r="F36" s="27" t="s">
        <v>279</v>
      </c>
      <c r="G36" s="27" t="s">
        <v>280</v>
      </c>
      <c r="H36" s="27" t="s">
        <v>281</v>
      </c>
      <c r="I36" s="27" t="s">
        <v>264</v>
      </c>
      <c r="J36" s="27" t="s">
        <v>264</v>
      </c>
    </row>
    <row r="37" spans="1:10" s="18" customFormat="1" ht="64.5" customHeight="1">
      <c r="A37" s="116" t="s">
        <v>211</v>
      </c>
      <c r="B37" s="32" t="s">
        <v>255</v>
      </c>
      <c r="C37" s="17" t="s">
        <v>45</v>
      </c>
      <c r="D37" s="14">
        <v>0.04</v>
      </c>
      <c r="E37" s="88" t="s">
        <v>48</v>
      </c>
      <c r="F37" s="17">
        <v>30</v>
      </c>
      <c r="G37" s="17">
        <v>45</v>
      </c>
      <c r="H37" s="17">
        <v>50</v>
      </c>
      <c r="I37" s="36">
        <v>70</v>
      </c>
      <c r="J37" s="17">
        <v>80</v>
      </c>
    </row>
    <row r="38" spans="1:10" s="18" customFormat="1" ht="31.5" customHeight="1">
      <c r="A38" s="159" t="s">
        <v>210</v>
      </c>
      <c r="B38" s="160"/>
      <c r="C38" s="160"/>
      <c r="D38" s="160"/>
      <c r="E38" s="160"/>
      <c r="F38" s="160"/>
      <c r="G38" s="160"/>
      <c r="H38" s="160"/>
      <c r="I38" s="160"/>
      <c r="J38" s="160"/>
    </row>
    <row r="39" spans="1:10" s="18" customFormat="1" ht="19.5" customHeight="1">
      <c r="A39" s="157" t="s">
        <v>83</v>
      </c>
      <c r="B39" s="158"/>
      <c r="C39" s="158"/>
      <c r="D39" s="158"/>
      <c r="E39" s="158"/>
      <c r="F39" s="158"/>
      <c r="G39" s="158"/>
      <c r="H39" s="158"/>
      <c r="I39" s="158"/>
      <c r="J39" s="158"/>
    </row>
    <row r="40" spans="1:10" s="18" customFormat="1" ht="110.25" customHeight="1">
      <c r="A40" s="116" t="s">
        <v>212</v>
      </c>
      <c r="B40" s="31" t="s">
        <v>84</v>
      </c>
      <c r="C40" s="22" t="s">
        <v>45</v>
      </c>
      <c r="D40" s="14">
        <v>0.04</v>
      </c>
      <c r="E40" s="89" t="s">
        <v>46</v>
      </c>
      <c r="F40" s="15">
        <v>5.4</v>
      </c>
      <c r="G40" s="15">
        <v>5.4</v>
      </c>
      <c r="H40" s="15">
        <v>5.4</v>
      </c>
      <c r="I40" s="15">
        <v>5.4</v>
      </c>
      <c r="J40" s="15">
        <v>5.4</v>
      </c>
    </row>
    <row r="41" spans="1:10" s="18" customFormat="1" ht="97.5" customHeight="1">
      <c r="A41" s="116" t="s">
        <v>213</v>
      </c>
      <c r="B41" s="13" t="s">
        <v>85</v>
      </c>
      <c r="C41" s="17" t="s">
        <v>86</v>
      </c>
      <c r="D41" s="14">
        <v>0.04</v>
      </c>
      <c r="E41" s="89" t="s">
        <v>48</v>
      </c>
      <c r="F41" s="28">
        <v>127</v>
      </c>
      <c r="G41" s="28">
        <v>127</v>
      </c>
      <c r="H41" s="28">
        <v>127</v>
      </c>
      <c r="I41" s="28">
        <v>127</v>
      </c>
      <c r="J41" s="28">
        <v>127</v>
      </c>
    </row>
    <row r="42" spans="1:10" s="18" customFormat="1" ht="80.25" customHeight="1">
      <c r="A42" s="116" t="s">
        <v>214</v>
      </c>
      <c r="B42" s="31" t="s">
        <v>87</v>
      </c>
      <c r="C42" s="17" t="s">
        <v>86</v>
      </c>
      <c r="D42" s="14">
        <v>0.04</v>
      </c>
      <c r="E42" s="89" t="s">
        <v>48</v>
      </c>
      <c r="F42" s="28">
        <v>32</v>
      </c>
      <c r="G42" s="28">
        <v>32</v>
      </c>
      <c r="H42" s="28">
        <v>32</v>
      </c>
      <c r="I42" s="28">
        <v>32</v>
      </c>
      <c r="J42" s="24">
        <v>32</v>
      </c>
    </row>
    <row r="43" spans="1:10" s="18" customFormat="1" ht="159" customHeight="1">
      <c r="A43" s="116" t="s">
        <v>215</v>
      </c>
      <c r="B43" s="31" t="s">
        <v>88</v>
      </c>
      <c r="C43" s="22" t="s">
        <v>45</v>
      </c>
      <c r="D43" s="14">
        <v>0.04</v>
      </c>
      <c r="E43" s="89" t="s">
        <v>46</v>
      </c>
      <c r="F43" s="14">
        <v>14.5</v>
      </c>
      <c r="G43" s="14">
        <v>14.5</v>
      </c>
      <c r="H43" s="14">
        <v>14.5</v>
      </c>
      <c r="I43" s="14">
        <v>14.5</v>
      </c>
      <c r="J43" s="24">
        <v>14.5</v>
      </c>
    </row>
    <row r="44" spans="1:10" s="18" customFormat="1" ht="18" customHeight="1">
      <c r="A44" s="161" t="s">
        <v>89</v>
      </c>
      <c r="B44" s="162"/>
      <c r="C44" s="162"/>
      <c r="D44" s="162"/>
      <c r="E44" s="162"/>
      <c r="F44" s="162"/>
      <c r="G44" s="162"/>
      <c r="H44" s="162"/>
      <c r="I44" s="162"/>
      <c r="J44" s="162"/>
    </row>
    <row r="45" spans="1:10" s="18" customFormat="1" ht="18.75" customHeight="1">
      <c r="A45" s="163" t="s">
        <v>90</v>
      </c>
      <c r="B45" s="164"/>
      <c r="C45" s="164"/>
      <c r="D45" s="164"/>
      <c r="E45" s="164"/>
      <c r="F45" s="164"/>
      <c r="G45" s="164"/>
      <c r="H45" s="164"/>
      <c r="I45" s="164"/>
      <c r="J45" s="164"/>
    </row>
    <row r="46" spans="1:10" s="18" customFormat="1" ht="37.5" customHeight="1">
      <c r="A46" s="116" t="s">
        <v>216</v>
      </c>
      <c r="B46" s="119" t="s">
        <v>91</v>
      </c>
      <c r="C46" s="17" t="s">
        <v>92</v>
      </c>
      <c r="D46" s="14">
        <v>0.03</v>
      </c>
      <c r="E46" s="88" t="s">
        <v>203</v>
      </c>
      <c r="F46" s="17">
        <v>10</v>
      </c>
      <c r="G46" s="17">
        <v>10</v>
      </c>
      <c r="H46" s="17">
        <v>10</v>
      </c>
      <c r="I46" s="36">
        <v>10</v>
      </c>
      <c r="J46" s="17">
        <v>10</v>
      </c>
    </row>
    <row r="47" spans="1:10" s="18" customFormat="1" ht="94.5" customHeight="1">
      <c r="A47" s="26" t="s">
        <v>217</v>
      </c>
      <c r="B47" s="33" t="s">
        <v>256</v>
      </c>
      <c r="C47" s="17" t="s">
        <v>94</v>
      </c>
      <c r="D47" s="17">
        <v>0.01</v>
      </c>
      <c r="E47" s="88" t="s">
        <v>204</v>
      </c>
      <c r="F47" s="17">
        <v>5</v>
      </c>
      <c r="G47" s="17">
        <v>5</v>
      </c>
      <c r="H47" s="17">
        <v>5</v>
      </c>
      <c r="I47" s="36">
        <v>5</v>
      </c>
      <c r="J47" s="17">
        <v>5</v>
      </c>
    </row>
    <row r="48" spans="1:10" s="18" customFormat="1" ht="102.75" customHeight="1">
      <c r="A48" s="116" t="s">
        <v>218</v>
      </c>
      <c r="B48" s="121" t="s">
        <v>257</v>
      </c>
      <c r="C48" s="17" t="s">
        <v>94</v>
      </c>
      <c r="D48" s="17">
        <v>0.02</v>
      </c>
      <c r="E48" s="88" t="s">
        <v>204</v>
      </c>
      <c r="F48" s="14">
        <v>5</v>
      </c>
      <c r="G48" s="14">
        <v>5</v>
      </c>
      <c r="H48" s="14">
        <v>5</v>
      </c>
      <c r="I48" s="49">
        <v>5</v>
      </c>
      <c r="J48" s="14">
        <v>5</v>
      </c>
    </row>
    <row r="49" spans="1:10" s="18" customFormat="1" ht="63.75" customHeight="1">
      <c r="A49" s="116" t="s">
        <v>219</v>
      </c>
      <c r="B49" s="34" t="s">
        <v>258</v>
      </c>
      <c r="C49" s="17" t="s">
        <v>94</v>
      </c>
      <c r="D49" s="17">
        <v>0.02</v>
      </c>
      <c r="E49" s="88" t="s">
        <v>204</v>
      </c>
      <c r="F49" s="14">
        <v>5</v>
      </c>
      <c r="G49" s="14">
        <v>5</v>
      </c>
      <c r="H49" s="14">
        <v>5</v>
      </c>
      <c r="I49" s="49">
        <v>5</v>
      </c>
      <c r="J49" s="14">
        <v>5</v>
      </c>
    </row>
    <row r="50" spans="1:10" s="18" customFormat="1" ht="66" customHeight="1">
      <c r="A50" s="116" t="s">
        <v>220</v>
      </c>
      <c r="B50" s="122" t="s">
        <v>259</v>
      </c>
      <c r="C50" s="17" t="s">
        <v>94</v>
      </c>
      <c r="D50" s="17">
        <v>0.01</v>
      </c>
      <c r="E50" s="88" t="s">
        <v>204</v>
      </c>
      <c r="F50" s="14">
        <v>5</v>
      </c>
      <c r="G50" s="14">
        <v>5</v>
      </c>
      <c r="H50" s="14">
        <v>5</v>
      </c>
      <c r="I50" s="123">
        <v>5</v>
      </c>
      <c r="J50" s="14">
        <v>5</v>
      </c>
    </row>
    <row r="51" spans="1:10" s="18" customFormat="1" ht="33" customHeight="1">
      <c r="A51" s="159" t="s">
        <v>95</v>
      </c>
      <c r="B51" s="160"/>
      <c r="C51" s="160"/>
      <c r="D51" s="160"/>
      <c r="E51" s="160"/>
      <c r="F51" s="160"/>
      <c r="G51" s="160"/>
      <c r="H51" s="160"/>
      <c r="I51" s="160"/>
      <c r="J51" s="160"/>
    </row>
    <row r="52" spans="1:10" s="18" customFormat="1" ht="32.25" customHeight="1">
      <c r="A52" s="154" t="s">
        <v>108</v>
      </c>
      <c r="B52" s="155"/>
      <c r="C52" s="155"/>
      <c r="D52" s="155"/>
      <c r="E52" s="155"/>
      <c r="F52" s="155"/>
      <c r="G52" s="155"/>
      <c r="H52" s="155"/>
      <c r="I52" s="155"/>
      <c r="J52" s="155"/>
    </row>
    <row r="53" spans="1:10" s="18" customFormat="1" ht="32.25" customHeight="1">
      <c r="A53" s="116" t="s">
        <v>221</v>
      </c>
      <c r="B53" s="124" t="s">
        <v>260</v>
      </c>
      <c r="C53" s="22" t="s">
        <v>97</v>
      </c>
      <c r="D53" s="14" t="s">
        <v>32</v>
      </c>
      <c r="E53" s="89" t="s">
        <v>48</v>
      </c>
      <c r="F53" s="125">
        <v>18565</v>
      </c>
      <c r="G53" s="125">
        <v>18565</v>
      </c>
      <c r="H53" s="125">
        <v>18565</v>
      </c>
      <c r="I53" s="125">
        <v>18565</v>
      </c>
      <c r="J53" s="125">
        <v>18565</v>
      </c>
    </row>
    <row r="54" spans="1:10" s="18" customFormat="1" ht="31.5" customHeight="1">
      <c r="A54" s="116" t="s">
        <v>222</v>
      </c>
      <c r="B54" s="124" t="s">
        <v>98</v>
      </c>
      <c r="C54" s="17" t="s">
        <v>99</v>
      </c>
      <c r="D54" s="17" t="s">
        <v>32</v>
      </c>
      <c r="E54" s="88" t="s">
        <v>48</v>
      </c>
      <c r="F54" s="117">
        <v>463420</v>
      </c>
      <c r="G54" s="117">
        <v>463420</v>
      </c>
      <c r="H54" s="117">
        <v>463420</v>
      </c>
      <c r="I54" s="117">
        <v>463420</v>
      </c>
      <c r="J54" s="117">
        <v>463420</v>
      </c>
    </row>
    <row r="55" spans="1:10" s="18" customFormat="1" ht="33" customHeight="1">
      <c r="A55" s="116" t="s">
        <v>223</v>
      </c>
      <c r="B55" s="124" t="s">
        <v>261</v>
      </c>
      <c r="C55" s="17" t="s">
        <v>101</v>
      </c>
      <c r="D55" s="17" t="s">
        <v>32</v>
      </c>
      <c r="E55" s="88" t="s">
        <v>48</v>
      </c>
      <c r="F55" s="117">
        <v>27</v>
      </c>
      <c r="G55" s="117">
        <v>27</v>
      </c>
      <c r="H55" s="117">
        <v>27</v>
      </c>
      <c r="I55" s="117">
        <v>27</v>
      </c>
      <c r="J55" s="117">
        <v>27</v>
      </c>
    </row>
    <row r="58" spans="1:10" ht="15.75" customHeight="1">
      <c r="B58" s="1" t="s">
        <v>106</v>
      </c>
      <c r="I58" s="156" t="s">
        <v>107</v>
      </c>
      <c r="J58" s="156"/>
    </row>
  </sheetData>
  <mergeCells count="19">
    <mergeCell ref="F1:J1"/>
    <mergeCell ref="A15:J15"/>
    <mergeCell ref="A22:J22"/>
    <mergeCell ref="A26:J26"/>
    <mergeCell ref="A28:J28"/>
    <mergeCell ref="A2:J2"/>
    <mergeCell ref="A5:J5"/>
    <mergeCell ref="A10:J10"/>
    <mergeCell ref="A11:J11"/>
    <mergeCell ref="A12:J12"/>
    <mergeCell ref="A30:J30"/>
    <mergeCell ref="I58:J58"/>
    <mergeCell ref="A31:J31"/>
    <mergeCell ref="A38:J38"/>
    <mergeCell ref="A39:J39"/>
    <mergeCell ref="A44:J44"/>
    <mergeCell ref="A45:J45"/>
    <mergeCell ref="A51:J51"/>
    <mergeCell ref="A52:J52"/>
  </mergeCells>
  <pageMargins left="0.51181102362204722" right="0" top="0" bottom="0" header="0" footer="0"/>
  <pageSetup paperSize="9" scale="94" fitToHeight="10" orientation="landscape" r:id="rId1"/>
  <rowBreaks count="4" manualBreakCount="4">
    <brk id="13" max="10" man="1"/>
    <brk id="21" max="10" man="1"/>
    <brk id="33" max="10" man="1"/>
    <brk id="4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"/>
  <sheetViews>
    <sheetView view="pageBreakPreview" zoomScale="90" zoomScaleNormal="100" zoomScaleSheetLayoutView="90" workbookViewId="0">
      <selection activeCell="F9" sqref="F9"/>
    </sheetView>
  </sheetViews>
  <sheetFormatPr defaultRowHeight="15"/>
  <cols>
    <col min="1" max="1" width="7.5703125" customWidth="1"/>
    <col min="2" max="2" width="43.28515625" customWidth="1"/>
    <col min="3" max="3" width="10.85546875" customWidth="1"/>
    <col min="4" max="5" width="12.140625" customWidth="1"/>
    <col min="6" max="6" width="12.42578125" customWidth="1"/>
    <col min="7" max="7" width="11.140625" customWidth="1"/>
    <col min="8" max="8" width="11" customWidth="1"/>
    <col min="9" max="9" width="9.7109375" customWidth="1"/>
    <col min="10" max="10" width="10" customWidth="1"/>
    <col min="11" max="11" width="9.5703125" customWidth="1"/>
    <col min="12" max="12" width="9.7109375" customWidth="1"/>
    <col min="13" max="13" width="9.85546875" customWidth="1"/>
    <col min="14" max="14" width="10.5703125" customWidth="1"/>
    <col min="15" max="15" width="10.140625" customWidth="1"/>
    <col min="16" max="16" width="10.42578125" customWidth="1"/>
  </cols>
  <sheetData>
    <row r="1" spans="1:16" ht="50.25" customHeight="1">
      <c r="M1" s="172" t="s">
        <v>110</v>
      </c>
      <c r="N1" s="173"/>
      <c r="O1" s="173"/>
      <c r="P1" s="173"/>
    </row>
    <row r="3" spans="1:16" ht="18.75">
      <c r="A3" s="171" t="s">
        <v>13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</row>
    <row r="5" spans="1:16" ht="9" customHeight="1">
      <c r="A5" s="175" t="s">
        <v>11</v>
      </c>
      <c r="B5" s="175" t="s">
        <v>12</v>
      </c>
      <c r="C5" s="178" t="s">
        <v>3</v>
      </c>
      <c r="D5" s="181">
        <v>2017</v>
      </c>
      <c r="E5" s="181">
        <v>2018</v>
      </c>
      <c r="F5" s="181">
        <v>2019</v>
      </c>
      <c r="G5" s="184" t="s">
        <v>8</v>
      </c>
      <c r="H5" s="185"/>
      <c r="I5" s="185"/>
      <c r="J5" s="178" t="s">
        <v>9</v>
      </c>
      <c r="K5" s="178"/>
      <c r="L5" s="178"/>
      <c r="M5" s="178"/>
      <c r="N5" s="178"/>
      <c r="O5" s="178"/>
      <c r="P5" s="178"/>
    </row>
    <row r="6" spans="1:16" ht="9" customHeight="1">
      <c r="A6" s="176"/>
      <c r="B6" s="177"/>
      <c r="C6" s="179"/>
      <c r="D6" s="182"/>
      <c r="E6" s="182"/>
      <c r="F6" s="182"/>
      <c r="G6" s="186"/>
      <c r="H6" s="187"/>
      <c r="I6" s="187"/>
      <c r="J6" s="178"/>
      <c r="K6" s="178"/>
      <c r="L6" s="178"/>
      <c r="M6" s="178"/>
      <c r="N6" s="178"/>
      <c r="O6" s="178"/>
      <c r="P6" s="178"/>
    </row>
    <row r="7" spans="1:16">
      <c r="A7" s="176"/>
      <c r="B7" s="177"/>
      <c r="C7" s="179"/>
      <c r="D7" s="183"/>
      <c r="E7" s="183"/>
      <c r="F7" s="183"/>
      <c r="G7" s="130">
        <v>2020</v>
      </c>
      <c r="H7" s="130">
        <v>2021</v>
      </c>
      <c r="I7" s="130">
        <v>2022</v>
      </c>
      <c r="J7" s="130">
        <v>2023</v>
      </c>
      <c r="K7" s="130">
        <v>2024</v>
      </c>
      <c r="L7" s="130">
        <v>2025</v>
      </c>
      <c r="M7" s="130">
        <v>2026</v>
      </c>
      <c r="N7" s="130">
        <v>2027</v>
      </c>
      <c r="O7" s="130">
        <v>2028</v>
      </c>
      <c r="P7" s="130">
        <v>2029</v>
      </c>
    </row>
    <row r="8" spans="1:16" s="11" customFormat="1" ht="32.25" customHeight="1">
      <c r="A8" s="180" t="s">
        <v>205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</row>
    <row r="9" spans="1:16" s="11" customFormat="1" ht="53.25" customHeight="1">
      <c r="A9" s="12">
        <v>1</v>
      </c>
      <c r="B9" s="31" t="s">
        <v>238</v>
      </c>
      <c r="C9" s="14" t="s">
        <v>45</v>
      </c>
      <c r="D9" s="14">
        <v>100</v>
      </c>
      <c r="E9" s="14">
        <v>100</v>
      </c>
      <c r="F9" s="14">
        <v>100</v>
      </c>
      <c r="G9" s="14">
        <v>100</v>
      </c>
      <c r="H9" s="14">
        <v>100</v>
      </c>
      <c r="I9" s="14">
        <v>100</v>
      </c>
      <c r="J9" s="14">
        <v>100</v>
      </c>
      <c r="K9" s="14">
        <v>100</v>
      </c>
      <c r="L9" s="14">
        <v>100</v>
      </c>
      <c r="M9" s="14">
        <v>100</v>
      </c>
      <c r="N9" s="14">
        <v>100</v>
      </c>
      <c r="O9" s="14">
        <v>100</v>
      </c>
      <c r="P9" s="14">
        <v>100</v>
      </c>
    </row>
    <row r="10" spans="1:16" s="11" customFormat="1" ht="97.5" customHeight="1">
      <c r="A10" s="16">
        <v>2</v>
      </c>
      <c r="B10" s="32" t="s">
        <v>239</v>
      </c>
      <c r="C10" s="14" t="s">
        <v>45</v>
      </c>
      <c r="D10" s="17">
        <v>0.1</v>
      </c>
      <c r="E10" s="17">
        <v>0.1</v>
      </c>
      <c r="F10" s="14">
        <v>0.1</v>
      </c>
      <c r="G10" s="17">
        <v>0.1</v>
      </c>
      <c r="H10" s="17">
        <v>0.1</v>
      </c>
      <c r="I10" s="127">
        <v>0.1</v>
      </c>
      <c r="J10" s="127">
        <v>0.1</v>
      </c>
      <c r="K10" s="127">
        <v>0.1</v>
      </c>
      <c r="L10" s="127">
        <v>0</v>
      </c>
      <c r="M10" s="127">
        <v>0</v>
      </c>
      <c r="N10" s="127">
        <v>0</v>
      </c>
      <c r="O10" s="127">
        <v>0</v>
      </c>
      <c r="P10" s="127">
        <v>0</v>
      </c>
    </row>
    <row r="11" spans="1:16" s="11" customFormat="1" ht="99" customHeight="1">
      <c r="A11" s="12">
        <v>3</v>
      </c>
      <c r="B11" s="31" t="s">
        <v>262</v>
      </c>
      <c r="C11" s="17" t="s">
        <v>45</v>
      </c>
      <c r="D11" s="15">
        <v>76.150000000000006</v>
      </c>
      <c r="E11" s="15">
        <v>77</v>
      </c>
      <c r="F11" s="15">
        <v>77.150000000000006</v>
      </c>
      <c r="G11" s="15">
        <v>77.5</v>
      </c>
      <c r="H11" s="15">
        <v>77.650000000000006</v>
      </c>
      <c r="I11" s="15">
        <v>78</v>
      </c>
      <c r="J11" s="15">
        <v>78.3</v>
      </c>
      <c r="K11" s="15">
        <v>78.5</v>
      </c>
      <c r="L11" s="15">
        <v>79</v>
      </c>
      <c r="M11" s="15">
        <v>79.5</v>
      </c>
      <c r="N11" s="15">
        <v>80</v>
      </c>
      <c r="O11" s="15">
        <v>80.3</v>
      </c>
      <c r="P11" s="15">
        <v>80.5</v>
      </c>
    </row>
    <row r="12" spans="1:16" s="11" customFormat="1" ht="84.75" customHeight="1">
      <c r="A12" s="12">
        <v>4</v>
      </c>
      <c r="B12" s="32" t="s">
        <v>82</v>
      </c>
      <c r="C12" s="14" t="s">
        <v>45</v>
      </c>
      <c r="D12" s="17">
        <v>16.399999999999999</v>
      </c>
      <c r="E12" s="17">
        <v>17</v>
      </c>
      <c r="F12" s="17">
        <v>17.3</v>
      </c>
      <c r="G12" s="17">
        <v>17.8</v>
      </c>
      <c r="H12" s="17">
        <v>18.2</v>
      </c>
      <c r="I12" s="17">
        <v>18.5</v>
      </c>
      <c r="J12" s="17">
        <v>19</v>
      </c>
      <c r="K12" s="17">
        <v>19.3</v>
      </c>
      <c r="L12" s="17">
        <v>19.8</v>
      </c>
      <c r="M12" s="17">
        <v>20</v>
      </c>
      <c r="N12" s="17">
        <v>20.5</v>
      </c>
      <c r="O12" s="17">
        <v>30</v>
      </c>
      <c r="P12" s="17">
        <v>30.5</v>
      </c>
    </row>
    <row r="14" spans="1:16" ht="15.75">
      <c r="A14" s="174" t="s">
        <v>109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</row>
  </sheetData>
  <mergeCells count="12">
    <mergeCell ref="A3:P3"/>
    <mergeCell ref="M1:P1"/>
    <mergeCell ref="A14:P14"/>
    <mergeCell ref="A5:A7"/>
    <mergeCell ref="B5:B7"/>
    <mergeCell ref="C5:C7"/>
    <mergeCell ref="A8:P8"/>
    <mergeCell ref="D5:D7"/>
    <mergeCell ref="E5:E7"/>
    <mergeCell ref="F5:F7"/>
    <mergeCell ref="G5:I6"/>
    <mergeCell ref="J5:P6"/>
  </mergeCells>
  <pageMargins left="0.70866141732283472" right="0.47244094488188981" top="0.74803149606299213" bottom="0.74803149606299213" header="0.31496062992125984" footer="0.31496062992125984"/>
  <pageSetup paperSize="9" scale="66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3"/>
  <sheetViews>
    <sheetView view="pageBreakPreview" zoomScale="90" zoomScaleNormal="100" zoomScaleSheetLayoutView="90" workbookViewId="0">
      <selection activeCell="C17" sqref="C17"/>
    </sheetView>
  </sheetViews>
  <sheetFormatPr defaultRowHeight="15"/>
  <cols>
    <col min="1" max="1" width="5.85546875" style="1" customWidth="1"/>
    <col min="2" max="2" width="26.7109375" style="1" customWidth="1"/>
    <col min="3" max="3" width="16.7109375" style="1" customWidth="1"/>
    <col min="4" max="4" width="11.28515625" style="1" customWidth="1"/>
    <col min="5" max="5" width="11.42578125" style="1" customWidth="1"/>
    <col min="6" max="6" width="12.140625" style="1" customWidth="1"/>
    <col min="7" max="7" width="13" style="1" customWidth="1"/>
    <col min="8" max="8" width="13.140625" style="1" customWidth="1"/>
    <col min="9" max="9" width="13.28515625" style="1" customWidth="1"/>
    <col min="10" max="10" width="10.85546875" style="1" customWidth="1"/>
    <col min="11" max="16384" width="9.140625" style="1"/>
  </cols>
  <sheetData>
    <row r="1" spans="1:9" ht="80.25" customHeight="1">
      <c r="G1" s="188" t="s">
        <v>111</v>
      </c>
      <c r="H1" s="188"/>
      <c r="I1" s="188"/>
    </row>
    <row r="3" spans="1:9" ht="45" customHeight="1">
      <c r="A3" s="191" t="s">
        <v>26</v>
      </c>
      <c r="B3" s="191"/>
      <c r="C3" s="191"/>
      <c r="D3" s="191"/>
      <c r="E3" s="191"/>
      <c r="F3" s="191"/>
      <c r="G3" s="191"/>
      <c r="H3" s="191"/>
      <c r="I3" s="191"/>
    </row>
    <row r="5" spans="1:9" ht="34.5" customHeight="1">
      <c r="A5" s="178" t="s">
        <v>11</v>
      </c>
      <c r="B5" s="190" t="s">
        <v>24</v>
      </c>
      <c r="C5" s="190" t="s">
        <v>25</v>
      </c>
      <c r="D5" s="190" t="s">
        <v>14</v>
      </c>
      <c r="E5" s="190"/>
      <c r="F5" s="190"/>
      <c r="G5" s="190"/>
      <c r="H5" s="190"/>
      <c r="I5" s="190"/>
    </row>
    <row r="6" spans="1:9" ht="60" customHeight="1">
      <c r="A6" s="178"/>
      <c r="B6" s="178"/>
      <c r="C6" s="178"/>
      <c r="D6" s="3" t="s">
        <v>283</v>
      </c>
      <c r="E6" s="3" t="s">
        <v>284</v>
      </c>
      <c r="F6" s="3" t="s">
        <v>285</v>
      </c>
      <c r="G6" s="3" t="s">
        <v>286</v>
      </c>
      <c r="H6" s="3" t="s">
        <v>287</v>
      </c>
      <c r="I6" s="3" t="s">
        <v>15</v>
      </c>
    </row>
    <row r="7" spans="1:9">
      <c r="A7" s="192" t="s">
        <v>16</v>
      </c>
      <c r="B7" s="192"/>
      <c r="C7" s="192"/>
      <c r="D7" s="4"/>
      <c r="E7" s="4"/>
      <c r="F7" s="4"/>
      <c r="G7" s="4"/>
      <c r="H7" s="4"/>
      <c r="I7" s="4"/>
    </row>
    <row r="8" spans="1:9">
      <c r="A8" s="5">
        <v>1</v>
      </c>
      <c r="B8" s="152" t="s">
        <v>17</v>
      </c>
      <c r="C8" s="5"/>
      <c r="D8" s="4"/>
      <c r="E8" s="4"/>
      <c r="F8" s="4"/>
      <c r="G8" s="4"/>
      <c r="H8" s="4"/>
      <c r="I8" s="4"/>
    </row>
    <row r="9" spans="1:9">
      <c r="A9" s="4"/>
      <c r="B9" s="4" t="s">
        <v>18</v>
      </c>
      <c r="C9" s="4"/>
      <c r="D9" s="4"/>
      <c r="E9" s="4"/>
      <c r="F9" s="4"/>
      <c r="G9" s="4"/>
      <c r="H9" s="4"/>
      <c r="I9" s="4"/>
    </row>
    <row r="10" spans="1:9">
      <c r="A10" s="4"/>
      <c r="B10" s="4" t="s">
        <v>19</v>
      </c>
      <c r="C10" s="4"/>
      <c r="D10" s="4"/>
      <c r="E10" s="4"/>
      <c r="F10" s="4"/>
      <c r="G10" s="4"/>
      <c r="H10" s="4"/>
      <c r="I10" s="4"/>
    </row>
    <row r="11" spans="1:9">
      <c r="A11" s="4"/>
      <c r="B11" s="4" t="s">
        <v>20</v>
      </c>
      <c r="C11" s="4"/>
      <c r="D11" s="4"/>
      <c r="E11" s="4"/>
      <c r="F11" s="4"/>
      <c r="G11" s="4"/>
      <c r="H11" s="4"/>
      <c r="I11" s="4"/>
    </row>
    <row r="12" spans="1:9" ht="31.5" customHeight="1">
      <c r="A12" s="9"/>
      <c r="B12" s="38" t="s">
        <v>112</v>
      </c>
      <c r="C12" s="9"/>
      <c r="D12" s="9"/>
      <c r="E12" s="9"/>
      <c r="F12" s="9"/>
      <c r="G12" s="9"/>
      <c r="H12" s="9"/>
      <c r="I12" s="9"/>
    </row>
    <row r="13" spans="1:9">
      <c r="A13" s="9"/>
      <c r="B13" s="4" t="s">
        <v>113</v>
      </c>
      <c r="C13" s="9"/>
      <c r="D13" s="9"/>
      <c r="E13" s="9"/>
      <c r="F13" s="9"/>
      <c r="G13" s="9"/>
      <c r="H13" s="9"/>
      <c r="I13" s="9"/>
    </row>
    <row r="14" spans="1:9">
      <c r="A14" s="4">
        <v>2</v>
      </c>
      <c r="B14" s="4" t="s">
        <v>21</v>
      </c>
      <c r="C14" s="4"/>
      <c r="D14" s="4"/>
      <c r="E14" s="4"/>
      <c r="F14" s="4"/>
      <c r="G14" s="4"/>
      <c r="H14" s="4"/>
      <c r="I14" s="4"/>
    </row>
    <row r="15" spans="1:9">
      <c r="A15" s="4" t="s">
        <v>10</v>
      </c>
      <c r="B15" s="4"/>
      <c r="C15" s="4"/>
      <c r="D15" s="4"/>
      <c r="E15" s="4"/>
      <c r="F15" s="4"/>
      <c r="G15" s="4"/>
      <c r="H15" s="4"/>
      <c r="I15" s="4"/>
    </row>
    <row r="16" spans="1:9">
      <c r="A16" s="193" t="s">
        <v>22</v>
      </c>
      <c r="B16" s="193"/>
      <c r="C16" s="193"/>
      <c r="D16" s="4"/>
      <c r="E16" s="4"/>
      <c r="F16" s="4"/>
      <c r="G16" s="4"/>
      <c r="H16" s="4"/>
      <c r="I16" s="4"/>
    </row>
    <row r="17" spans="1:9">
      <c r="A17" s="4">
        <v>1</v>
      </c>
      <c r="B17" s="5" t="s">
        <v>17</v>
      </c>
      <c r="C17" s="4"/>
      <c r="D17" s="4"/>
      <c r="E17" s="4"/>
      <c r="F17" s="4"/>
      <c r="G17" s="4"/>
      <c r="H17" s="4"/>
      <c r="I17" s="4"/>
    </row>
    <row r="18" spans="1:9">
      <c r="A18" s="4"/>
      <c r="B18" s="4" t="s">
        <v>18</v>
      </c>
      <c r="C18" s="4"/>
      <c r="D18" s="4"/>
      <c r="E18" s="4"/>
      <c r="F18" s="4"/>
      <c r="G18" s="4"/>
      <c r="H18" s="4"/>
      <c r="I18" s="4"/>
    </row>
    <row r="19" spans="1:9">
      <c r="A19" s="4"/>
      <c r="B19" s="4" t="s">
        <v>19</v>
      </c>
      <c r="C19" s="4"/>
      <c r="D19" s="4"/>
      <c r="E19" s="4"/>
      <c r="F19" s="4"/>
      <c r="G19" s="4"/>
      <c r="H19" s="4"/>
      <c r="I19" s="4"/>
    </row>
    <row r="20" spans="1:9">
      <c r="A20" s="4"/>
      <c r="B20" s="4" t="s">
        <v>20</v>
      </c>
      <c r="C20" s="4"/>
      <c r="D20" s="4"/>
      <c r="E20" s="4"/>
      <c r="F20" s="4"/>
      <c r="G20" s="4"/>
      <c r="H20" s="4"/>
      <c r="I20" s="4"/>
    </row>
    <row r="21" spans="1:9" s="10" customFormat="1" ht="27" customHeight="1">
      <c r="A21" s="193"/>
      <c r="B21" s="38" t="s">
        <v>112</v>
      </c>
      <c r="C21" s="9"/>
      <c r="D21" s="9"/>
      <c r="E21" s="9"/>
      <c r="F21" s="9"/>
      <c r="G21" s="9"/>
      <c r="H21" s="9"/>
      <c r="I21" s="9"/>
    </row>
    <row r="22" spans="1:9" s="10" customFormat="1">
      <c r="A22" s="193"/>
      <c r="B22" s="9" t="s">
        <v>113</v>
      </c>
      <c r="C22" s="40"/>
      <c r="D22" s="39"/>
      <c r="E22" s="39"/>
      <c r="F22" s="39"/>
      <c r="G22" s="39"/>
      <c r="H22" s="39"/>
      <c r="I22" s="39"/>
    </row>
    <row r="23" spans="1:9">
      <c r="A23" s="4">
        <v>2</v>
      </c>
      <c r="B23" s="4" t="s">
        <v>21</v>
      </c>
      <c r="C23" s="4"/>
      <c r="D23" s="4"/>
      <c r="E23" s="4"/>
      <c r="F23" s="4"/>
      <c r="G23" s="4"/>
      <c r="H23" s="4"/>
      <c r="I23" s="4"/>
    </row>
    <row r="24" spans="1:9">
      <c r="A24" s="4" t="s">
        <v>10</v>
      </c>
      <c r="B24" s="4"/>
      <c r="C24" s="4"/>
      <c r="D24" s="4"/>
      <c r="E24" s="4"/>
      <c r="F24" s="4"/>
      <c r="G24" s="4"/>
      <c r="H24" s="4"/>
      <c r="I24" s="4"/>
    </row>
    <row r="25" spans="1:9">
      <c r="A25" s="4"/>
      <c r="B25" s="4" t="s">
        <v>23</v>
      </c>
      <c r="C25" s="4"/>
      <c r="D25" s="4"/>
      <c r="E25" s="4"/>
      <c r="F25" s="4"/>
      <c r="G25" s="4"/>
      <c r="H25" s="4"/>
      <c r="I25" s="4"/>
    </row>
    <row r="26" spans="1:9" s="10" customFormat="1">
      <c r="A26" s="9"/>
      <c r="B26" s="9" t="s">
        <v>18</v>
      </c>
      <c r="C26" s="9"/>
      <c r="D26" s="9"/>
      <c r="E26" s="9"/>
      <c r="F26" s="9"/>
      <c r="G26" s="9"/>
      <c r="H26" s="9"/>
      <c r="I26" s="9"/>
    </row>
    <row r="27" spans="1:9" s="10" customFormat="1">
      <c r="A27" s="9"/>
      <c r="B27" s="9" t="s">
        <v>19</v>
      </c>
      <c r="C27" s="9"/>
      <c r="D27" s="9"/>
      <c r="E27" s="9"/>
      <c r="F27" s="9"/>
      <c r="G27" s="9"/>
      <c r="H27" s="9"/>
      <c r="I27" s="9"/>
    </row>
    <row r="28" spans="1:9" s="10" customFormat="1">
      <c r="A28" s="9"/>
      <c r="B28" s="9" t="s">
        <v>20</v>
      </c>
      <c r="C28" s="9"/>
      <c r="D28" s="9"/>
      <c r="E28" s="9"/>
      <c r="F28" s="9"/>
      <c r="G28" s="9"/>
      <c r="H28" s="9"/>
      <c r="I28" s="9"/>
    </row>
    <row r="29" spans="1:9" s="10" customFormat="1" ht="27" customHeight="1">
      <c r="A29" s="193"/>
      <c r="B29" s="38" t="s">
        <v>112</v>
      </c>
      <c r="C29" s="9"/>
      <c r="D29" s="9"/>
      <c r="E29" s="9"/>
      <c r="F29" s="9"/>
      <c r="G29" s="9"/>
      <c r="H29" s="9"/>
      <c r="I29" s="9"/>
    </row>
    <row r="30" spans="1:9" s="10" customFormat="1">
      <c r="A30" s="193"/>
      <c r="B30" s="9" t="s">
        <v>113</v>
      </c>
      <c r="C30" s="9"/>
      <c r="D30" s="39"/>
      <c r="E30" s="39"/>
      <c r="F30" s="39"/>
      <c r="G30" s="39"/>
      <c r="H30" s="39"/>
      <c r="I30" s="39"/>
    </row>
    <row r="32" spans="1:9">
      <c r="A32" s="189" t="s">
        <v>114</v>
      </c>
      <c r="B32" s="189"/>
      <c r="C32" s="189"/>
      <c r="D32" s="189"/>
      <c r="E32" s="189"/>
      <c r="F32" s="189"/>
      <c r="G32" s="189"/>
      <c r="H32" s="189"/>
      <c r="I32" s="189"/>
    </row>
    <row r="33" ht="30" customHeight="1"/>
  </sheetData>
  <mergeCells count="11">
    <mergeCell ref="G1:I1"/>
    <mergeCell ref="A32:I32"/>
    <mergeCell ref="A5:A6"/>
    <mergeCell ref="B5:B6"/>
    <mergeCell ref="C5:C6"/>
    <mergeCell ref="A3:I3"/>
    <mergeCell ref="D5:I5"/>
    <mergeCell ref="A7:C7"/>
    <mergeCell ref="A16:C16"/>
    <mergeCell ref="A21:A22"/>
    <mergeCell ref="A29:A30"/>
  </mergeCells>
  <pageMargins left="0.70866141732283472" right="0.35433070866141736" top="0.47244094488188981" bottom="0.74803149606299213" header="0.31496062992125984" footer="0.31496062992125984"/>
  <pageSetup paperSize="9" scale="72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P99"/>
  <sheetViews>
    <sheetView view="pageBreakPreview" zoomScale="80" zoomScaleNormal="100" zoomScaleSheetLayoutView="80" workbookViewId="0">
      <selection activeCell="I75" sqref="I75"/>
    </sheetView>
  </sheetViews>
  <sheetFormatPr defaultRowHeight="15.75"/>
  <cols>
    <col min="1" max="1" width="22.7109375" style="18" customWidth="1"/>
    <col min="2" max="2" width="23" style="18" customWidth="1"/>
    <col min="3" max="3" width="34.7109375" style="131" customWidth="1"/>
    <col min="4" max="5" width="9.140625" style="18"/>
    <col min="6" max="6" width="12.85546875" style="18" customWidth="1"/>
    <col min="7" max="7" width="10" style="18" customWidth="1"/>
    <col min="8" max="8" width="15.5703125" style="18" hidden="1" customWidth="1"/>
    <col min="9" max="9" width="13.85546875" style="62" customWidth="1"/>
    <col min="10" max="10" width="13.140625" style="18" customWidth="1"/>
    <col min="11" max="11" width="13" style="18" customWidth="1"/>
    <col min="12" max="12" width="14" style="18" customWidth="1"/>
    <col min="13" max="13" width="10.7109375" style="18" bestFit="1" customWidth="1"/>
    <col min="14" max="14" width="14.42578125" style="18" bestFit="1" customWidth="1"/>
    <col min="15" max="15" width="11.7109375" style="18" bestFit="1" customWidth="1"/>
    <col min="16" max="256" width="9.140625" style="18"/>
    <col min="257" max="257" width="18.5703125" style="18" customWidth="1"/>
    <col min="258" max="258" width="17.28515625" style="18" customWidth="1"/>
    <col min="259" max="259" width="21.42578125" style="18" customWidth="1"/>
    <col min="260" max="261" width="9.140625" style="18"/>
    <col min="262" max="262" width="12.85546875" style="18" customWidth="1"/>
    <col min="263" max="263" width="10" style="18" customWidth="1"/>
    <col min="264" max="264" width="0" style="18" hidden="1" customWidth="1"/>
    <col min="265" max="267" width="15.85546875" style="18" customWidth="1"/>
    <col min="268" max="268" width="16.5703125" style="18" customWidth="1"/>
    <col min="269" max="269" width="10.7109375" style="18" bestFit="1" customWidth="1"/>
    <col min="270" max="270" width="14.42578125" style="18" bestFit="1" customWidth="1"/>
    <col min="271" max="271" width="11.7109375" style="18" bestFit="1" customWidth="1"/>
    <col min="272" max="512" width="9.140625" style="18"/>
    <col min="513" max="513" width="18.5703125" style="18" customWidth="1"/>
    <col min="514" max="514" width="17.28515625" style="18" customWidth="1"/>
    <col min="515" max="515" width="21.42578125" style="18" customWidth="1"/>
    <col min="516" max="517" width="9.140625" style="18"/>
    <col min="518" max="518" width="12.85546875" style="18" customWidth="1"/>
    <col min="519" max="519" width="10" style="18" customWidth="1"/>
    <col min="520" max="520" width="0" style="18" hidden="1" customWidth="1"/>
    <col min="521" max="523" width="15.85546875" style="18" customWidth="1"/>
    <col min="524" max="524" width="16.5703125" style="18" customWidth="1"/>
    <col min="525" max="525" width="10.7109375" style="18" bestFit="1" customWidth="1"/>
    <col min="526" max="526" width="14.42578125" style="18" bestFit="1" customWidth="1"/>
    <col min="527" max="527" width="11.7109375" style="18" bestFit="1" customWidth="1"/>
    <col min="528" max="768" width="9.140625" style="18"/>
    <col min="769" max="769" width="18.5703125" style="18" customWidth="1"/>
    <col min="770" max="770" width="17.28515625" style="18" customWidth="1"/>
    <col min="771" max="771" width="21.42578125" style="18" customWidth="1"/>
    <col min="772" max="773" width="9.140625" style="18"/>
    <col min="774" max="774" width="12.85546875" style="18" customWidth="1"/>
    <col min="775" max="775" width="10" style="18" customWidth="1"/>
    <col min="776" max="776" width="0" style="18" hidden="1" customWidth="1"/>
    <col min="777" max="779" width="15.85546875" style="18" customWidth="1"/>
    <col min="780" max="780" width="16.5703125" style="18" customWidth="1"/>
    <col min="781" max="781" width="10.7109375" style="18" bestFit="1" customWidth="1"/>
    <col min="782" max="782" width="14.42578125" style="18" bestFit="1" customWidth="1"/>
    <col min="783" max="783" width="11.7109375" style="18" bestFit="1" customWidth="1"/>
    <col min="784" max="1024" width="9.140625" style="18"/>
    <col min="1025" max="1025" width="18.5703125" style="18" customWidth="1"/>
    <col min="1026" max="1026" width="17.28515625" style="18" customWidth="1"/>
    <col min="1027" max="1027" width="21.42578125" style="18" customWidth="1"/>
    <col min="1028" max="1029" width="9.140625" style="18"/>
    <col min="1030" max="1030" width="12.85546875" style="18" customWidth="1"/>
    <col min="1031" max="1031" width="10" style="18" customWidth="1"/>
    <col min="1032" max="1032" width="0" style="18" hidden="1" customWidth="1"/>
    <col min="1033" max="1035" width="15.85546875" style="18" customWidth="1"/>
    <col min="1036" max="1036" width="16.5703125" style="18" customWidth="1"/>
    <col min="1037" max="1037" width="10.7109375" style="18" bestFit="1" customWidth="1"/>
    <col min="1038" max="1038" width="14.42578125" style="18" bestFit="1" customWidth="1"/>
    <col min="1039" max="1039" width="11.7109375" style="18" bestFit="1" customWidth="1"/>
    <col min="1040" max="1280" width="9.140625" style="18"/>
    <col min="1281" max="1281" width="18.5703125" style="18" customWidth="1"/>
    <col min="1282" max="1282" width="17.28515625" style="18" customWidth="1"/>
    <col min="1283" max="1283" width="21.42578125" style="18" customWidth="1"/>
    <col min="1284" max="1285" width="9.140625" style="18"/>
    <col min="1286" max="1286" width="12.85546875" style="18" customWidth="1"/>
    <col min="1287" max="1287" width="10" style="18" customWidth="1"/>
    <col min="1288" max="1288" width="0" style="18" hidden="1" customWidth="1"/>
    <col min="1289" max="1291" width="15.85546875" style="18" customWidth="1"/>
    <col min="1292" max="1292" width="16.5703125" style="18" customWidth="1"/>
    <col min="1293" max="1293" width="10.7109375" style="18" bestFit="1" customWidth="1"/>
    <col min="1294" max="1294" width="14.42578125" style="18" bestFit="1" customWidth="1"/>
    <col min="1295" max="1295" width="11.7109375" style="18" bestFit="1" customWidth="1"/>
    <col min="1296" max="1536" width="9.140625" style="18"/>
    <col min="1537" max="1537" width="18.5703125" style="18" customWidth="1"/>
    <col min="1538" max="1538" width="17.28515625" style="18" customWidth="1"/>
    <col min="1539" max="1539" width="21.42578125" style="18" customWidth="1"/>
    <col min="1540" max="1541" width="9.140625" style="18"/>
    <col min="1542" max="1542" width="12.85546875" style="18" customWidth="1"/>
    <col min="1543" max="1543" width="10" style="18" customWidth="1"/>
    <col min="1544" max="1544" width="0" style="18" hidden="1" customWidth="1"/>
    <col min="1545" max="1547" width="15.85546875" style="18" customWidth="1"/>
    <col min="1548" max="1548" width="16.5703125" style="18" customWidth="1"/>
    <col min="1549" max="1549" width="10.7109375" style="18" bestFit="1" customWidth="1"/>
    <col min="1550" max="1550" width="14.42578125" style="18" bestFit="1" customWidth="1"/>
    <col min="1551" max="1551" width="11.7109375" style="18" bestFit="1" customWidth="1"/>
    <col min="1552" max="1792" width="9.140625" style="18"/>
    <col min="1793" max="1793" width="18.5703125" style="18" customWidth="1"/>
    <col min="1794" max="1794" width="17.28515625" style="18" customWidth="1"/>
    <col min="1795" max="1795" width="21.42578125" style="18" customWidth="1"/>
    <col min="1796" max="1797" width="9.140625" style="18"/>
    <col min="1798" max="1798" width="12.85546875" style="18" customWidth="1"/>
    <col min="1799" max="1799" width="10" style="18" customWidth="1"/>
    <col min="1800" max="1800" width="0" style="18" hidden="1" customWidth="1"/>
    <col min="1801" max="1803" width="15.85546875" style="18" customWidth="1"/>
    <col min="1804" max="1804" width="16.5703125" style="18" customWidth="1"/>
    <col min="1805" max="1805" width="10.7109375" style="18" bestFit="1" customWidth="1"/>
    <col min="1806" max="1806" width="14.42578125" style="18" bestFit="1" customWidth="1"/>
    <col min="1807" max="1807" width="11.7109375" style="18" bestFit="1" customWidth="1"/>
    <col min="1808" max="2048" width="9.140625" style="18"/>
    <col min="2049" max="2049" width="18.5703125" style="18" customWidth="1"/>
    <col min="2050" max="2050" width="17.28515625" style="18" customWidth="1"/>
    <col min="2051" max="2051" width="21.42578125" style="18" customWidth="1"/>
    <col min="2052" max="2053" width="9.140625" style="18"/>
    <col min="2054" max="2054" width="12.85546875" style="18" customWidth="1"/>
    <col min="2055" max="2055" width="10" style="18" customWidth="1"/>
    <col min="2056" max="2056" width="0" style="18" hidden="1" customWidth="1"/>
    <col min="2057" max="2059" width="15.85546875" style="18" customWidth="1"/>
    <col min="2060" max="2060" width="16.5703125" style="18" customWidth="1"/>
    <col min="2061" max="2061" width="10.7109375" style="18" bestFit="1" customWidth="1"/>
    <col min="2062" max="2062" width="14.42578125" style="18" bestFit="1" customWidth="1"/>
    <col min="2063" max="2063" width="11.7109375" style="18" bestFit="1" customWidth="1"/>
    <col min="2064" max="2304" width="9.140625" style="18"/>
    <col min="2305" max="2305" width="18.5703125" style="18" customWidth="1"/>
    <col min="2306" max="2306" width="17.28515625" style="18" customWidth="1"/>
    <col min="2307" max="2307" width="21.42578125" style="18" customWidth="1"/>
    <col min="2308" max="2309" width="9.140625" style="18"/>
    <col min="2310" max="2310" width="12.85546875" style="18" customWidth="1"/>
    <col min="2311" max="2311" width="10" style="18" customWidth="1"/>
    <col min="2312" max="2312" width="0" style="18" hidden="1" customWidth="1"/>
    <col min="2313" max="2315" width="15.85546875" style="18" customWidth="1"/>
    <col min="2316" max="2316" width="16.5703125" style="18" customWidth="1"/>
    <col min="2317" max="2317" width="10.7109375" style="18" bestFit="1" customWidth="1"/>
    <col min="2318" max="2318" width="14.42578125" style="18" bestFit="1" customWidth="1"/>
    <col min="2319" max="2319" width="11.7109375" style="18" bestFit="1" customWidth="1"/>
    <col min="2320" max="2560" width="9.140625" style="18"/>
    <col min="2561" max="2561" width="18.5703125" style="18" customWidth="1"/>
    <col min="2562" max="2562" width="17.28515625" style="18" customWidth="1"/>
    <col min="2563" max="2563" width="21.42578125" style="18" customWidth="1"/>
    <col min="2564" max="2565" width="9.140625" style="18"/>
    <col min="2566" max="2566" width="12.85546875" style="18" customWidth="1"/>
    <col min="2567" max="2567" width="10" style="18" customWidth="1"/>
    <col min="2568" max="2568" width="0" style="18" hidden="1" customWidth="1"/>
    <col min="2569" max="2571" width="15.85546875" style="18" customWidth="1"/>
    <col min="2572" max="2572" width="16.5703125" style="18" customWidth="1"/>
    <col min="2573" max="2573" width="10.7109375" style="18" bestFit="1" customWidth="1"/>
    <col min="2574" max="2574" width="14.42578125" style="18" bestFit="1" customWidth="1"/>
    <col min="2575" max="2575" width="11.7109375" style="18" bestFit="1" customWidth="1"/>
    <col min="2576" max="2816" width="9.140625" style="18"/>
    <col min="2817" max="2817" width="18.5703125" style="18" customWidth="1"/>
    <col min="2818" max="2818" width="17.28515625" style="18" customWidth="1"/>
    <col min="2819" max="2819" width="21.42578125" style="18" customWidth="1"/>
    <col min="2820" max="2821" width="9.140625" style="18"/>
    <col min="2822" max="2822" width="12.85546875" style="18" customWidth="1"/>
    <col min="2823" max="2823" width="10" style="18" customWidth="1"/>
    <col min="2824" max="2824" width="0" style="18" hidden="1" customWidth="1"/>
    <col min="2825" max="2827" width="15.85546875" style="18" customWidth="1"/>
    <col min="2828" max="2828" width="16.5703125" style="18" customWidth="1"/>
    <col min="2829" max="2829" width="10.7109375" style="18" bestFit="1" customWidth="1"/>
    <col min="2830" max="2830" width="14.42578125" style="18" bestFit="1" customWidth="1"/>
    <col min="2831" max="2831" width="11.7109375" style="18" bestFit="1" customWidth="1"/>
    <col min="2832" max="3072" width="9.140625" style="18"/>
    <col min="3073" max="3073" width="18.5703125" style="18" customWidth="1"/>
    <col min="3074" max="3074" width="17.28515625" style="18" customWidth="1"/>
    <col min="3075" max="3075" width="21.42578125" style="18" customWidth="1"/>
    <col min="3076" max="3077" width="9.140625" style="18"/>
    <col min="3078" max="3078" width="12.85546875" style="18" customWidth="1"/>
    <col min="3079" max="3079" width="10" style="18" customWidth="1"/>
    <col min="3080" max="3080" width="0" style="18" hidden="1" customWidth="1"/>
    <col min="3081" max="3083" width="15.85546875" style="18" customWidth="1"/>
    <col min="3084" max="3084" width="16.5703125" style="18" customWidth="1"/>
    <col min="3085" max="3085" width="10.7109375" style="18" bestFit="1" customWidth="1"/>
    <col min="3086" max="3086" width="14.42578125" style="18" bestFit="1" customWidth="1"/>
    <col min="3087" max="3087" width="11.7109375" style="18" bestFit="1" customWidth="1"/>
    <col min="3088" max="3328" width="9.140625" style="18"/>
    <col min="3329" max="3329" width="18.5703125" style="18" customWidth="1"/>
    <col min="3330" max="3330" width="17.28515625" style="18" customWidth="1"/>
    <col min="3331" max="3331" width="21.42578125" style="18" customWidth="1"/>
    <col min="3332" max="3333" width="9.140625" style="18"/>
    <col min="3334" max="3334" width="12.85546875" style="18" customWidth="1"/>
    <col min="3335" max="3335" width="10" style="18" customWidth="1"/>
    <col min="3336" max="3336" width="0" style="18" hidden="1" customWidth="1"/>
    <col min="3337" max="3339" width="15.85546875" style="18" customWidth="1"/>
    <col min="3340" max="3340" width="16.5703125" style="18" customWidth="1"/>
    <col min="3341" max="3341" width="10.7109375" style="18" bestFit="1" customWidth="1"/>
    <col min="3342" max="3342" width="14.42578125" style="18" bestFit="1" customWidth="1"/>
    <col min="3343" max="3343" width="11.7109375" style="18" bestFit="1" customWidth="1"/>
    <col min="3344" max="3584" width="9.140625" style="18"/>
    <col min="3585" max="3585" width="18.5703125" style="18" customWidth="1"/>
    <col min="3586" max="3586" width="17.28515625" style="18" customWidth="1"/>
    <col min="3587" max="3587" width="21.42578125" style="18" customWidth="1"/>
    <col min="3588" max="3589" width="9.140625" style="18"/>
    <col min="3590" max="3590" width="12.85546875" style="18" customWidth="1"/>
    <col min="3591" max="3591" width="10" style="18" customWidth="1"/>
    <col min="3592" max="3592" width="0" style="18" hidden="1" customWidth="1"/>
    <col min="3593" max="3595" width="15.85546875" style="18" customWidth="1"/>
    <col min="3596" max="3596" width="16.5703125" style="18" customWidth="1"/>
    <col min="3597" max="3597" width="10.7109375" style="18" bestFit="1" customWidth="1"/>
    <col min="3598" max="3598" width="14.42578125" style="18" bestFit="1" customWidth="1"/>
    <col min="3599" max="3599" width="11.7109375" style="18" bestFit="1" customWidth="1"/>
    <col min="3600" max="3840" width="9.140625" style="18"/>
    <col min="3841" max="3841" width="18.5703125" style="18" customWidth="1"/>
    <col min="3842" max="3842" width="17.28515625" style="18" customWidth="1"/>
    <col min="3843" max="3843" width="21.42578125" style="18" customWidth="1"/>
    <col min="3844" max="3845" width="9.140625" style="18"/>
    <col min="3846" max="3846" width="12.85546875" style="18" customWidth="1"/>
    <col min="3847" max="3847" width="10" style="18" customWidth="1"/>
    <col min="3848" max="3848" width="0" style="18" hidden="1" customWidth="1"/>
    <col min="3849" max="3851" width="15.85546875" style="18" customWidth="1"/>
    <col min="3852" max="3852" width="16.5703125" style="18" customWidth="1"/>
    <col min="3853" max="3853" width="10.7109375" style="18" bestFit="1" customWidth="1"/>
    <col min="3854" max="3854" width="14.42578125" style="18" bestFit="1" customWidth="1"/>
    <col min="3855" max="3855" width="11.7109375" style="18" bestFit="1" customWidth="1"/>
    <col min="3856" max="4096" width="9.140625" style="18"/>
    <col min="4097" max="4097" width="18.5703125" style="18" customWidth="1"/>
    <col min="4098" max="4098" width="17.28515625" style="18" customWidth="1"/>
    <col min="4099" max="4099" width="21.42578125" style="18" customWidth="1"/>
    <col min="4100" max="4101" width="9.140625" style="18"/>
    <col min="4102" max="4102" width="12.85546875" style="18" customWidth="1"/>
    <col min="4103" max="4103" width="10" style="18" customWidth="1"/>
    <col min="4104" max="4104" width="0" style="18" hidden="1" customWidth="1"/>
    <col min="4105" max="4107" width="15.85546875" style="18" customWidth="1"/>
    <col min="4108" max="4108" width="16.5703125" style="18" customWidth="1"/>
    <col min="4109" max="4109" width="10.7109375" style="18" bestFit="1" customWidth="1"/>
    <col min="4110" max="4110" width="14.42578125" style="18" bestFit="1" customWidth="1"/>
    <col min="4111" max="4111" width="11.7109375" style="18" bestFit="1" customWidth="1"/>
    <col min="4112" max="4352" width="9.140625" style="18"/>
    <col min="4353" max="4353" width="18.5703125" style="18" customWidth="1"/>
    <col min="4354" max="4354" width="17.28515625" style="18" customWidth="1"/>
    <col min="4355" max="4355" width="21.42578125" style="18" customWidth="1"/>
    <col min="4356" max="4357" width="9.140625" style="18"/>
    <col min="4358" max="4358" width="12.85546875" style="18" customWidth="1"/>
    <col min="4359" max="4359" width="10" style="18" customWidth="1"/>
    <col min="4360" max="4360" width="0" style="18" hidden="1" customWidth="1"/>
    <col min="4361" max="4363" width="15.85546875" style="18" customWidth="1"/>
    <col min="4364" max="4364" width="16.5703125" style="18" customWidth="1"/>
    <col min="4365" max="4365" width="10.7109375" style="18" bestFit="1" customWidth="1"/>
    <col min="4366" max="4366" width="14.42578125" style="18" bestFit="1" customWidth="1"/>
    <col min="4367" max="4367" width="11.7109375" style="18" bestFit="1" customWidth="1"/>
    <col min="4368" max="4608" width="9.140625" style="18"/>
    <col min="4609" max="4609" width="18.5703125" style="18" customWidth="1"/>
    <col min="4610" max="4610" width="17.28515625" style="18" customWidth="1"/>
    <col min="4611" max="4611" width="21.42578125" style="18" customWidth="1"/>
    <col min="4612" max="4613" width="9.140625" style="18"/>
    <col min="4614" max="4614" width="12.85546875" style="18" customWidth="1"/>
    <col min="4615" max="4615" width="10" style="18" customWidth="1"/>
    <col min="4616" max="4616" width="0" style="18" hidden="1" customWidth="1"/>
    <col min="4617" max="4619" width="15.85546875" style="18" customWidth="1"/>
    <col min="4620" max="4620" width="16.5703125" style="18" customWidth="1"/>
    <col min="4621" max="4621" width="10.7109375" style="18" bestFit="1" customWidth="1"/>
    <col min="4622" max="4622" width="14.42578125" style="18" bestFit="1" customWidth="1"/>
    <col min="4623" max="4623" width="11.7109375" style="18" bestFit="1" customWidth="1"/>
    <col min="4624" max="4864" width="9.140625" style="18"/>
    <col min="4865" max="4865" width="18.5703125" style="18" customWidth="1"/>
    <col min="4866" max="4866" width="17.28515625" style="18" customWidth="1"/>
    <col min="4867" max="4867" width="21.42578125" style="18" customWidth="1"/>
    <col min="4868" max="4869" width="9.140625" style="18"/>
    <col min="4870" max="4870" width="12.85546875" style="18" customWidth="1"/>
    <col min="4871" max="4871" width="10" style="18" customWidth="1"/>
    <col min="4872" max="4872" width="0" style="18" hidden="1" customWidth="1"/>
    <col min="4873" max="4875" width="15.85546875" style="18" customWidth="1"/>
    <col min="4876" max="4876" width="16.5703125" style="18" customWidth="1"/>
    <col min="4877" max="4877" width="10.7109375" style="18" bestFit="1" customWidth="1"/>
    <col min="4878" max="4878" width="14.42578125" style="18" bestFit="1" customWidth="1"/>
    <col min="4879" max="4879" width="11.7109375" style="18" bestFit="1" customWidth="1"/>
    <col min="4880" max="5120" width="9.140625" style="18"/>
    <col min="5121" max="5121" width="18.5703125" style="18" customWidth="1"/>
    <col min="5122" max="5122" width="17.28515625" style="18" customWidth="1"/>
    <col min="5123" max="5123" width="21.42578125" style="18" customWidth="1"/>
    <col min="5124" max="5125" width="9.140625" style="18"/>
    <col min="5126" max="5126" width="12.85546875" style="18" customWidth="1"/>
    <col min="5127" max="5127" width="10" style="18" customWidth="1"/>
    <col min="5128" max="5128" width="0" style="18" hidden="1" customWidth="1"/>
    <col min="5129" max="5131" width="15.85546875" style="18" customWidth="1"/>
    <col min="5132" max="5132" width="16.5703125" style="18" customWidth="1"/>
    <col min="5133" max="5133" width="10.7109375" style="18" bestFit="1" customWidth="1"/>
    <col min="5134" max="5134" width="14.42578125" style="18" bestFit="1" customWidth="1"/>
    <col min="5135" max="5135" width="11.7109375" style="18" bestFit="1" customWidth="1"/>
    <col min="5136" max="5376" width="9.140625" style="18"/>
    <col min="5377" max="5377" width="18.5703125" style="18" customWidth="1"/>
    <col min="5378" max="5378" width="17.28515625" style="18" customWidth="1"/>
    <col min="5379" max="5379" width="21.42578125" style="18" customWidth="1"/>
    <col min="5380" max="5381" width="9.140625" style="18"/>
    <col min="5382" max="5382" width="12.85546875" style="18" customWidth="1"/>
    <col min="5383" max="5383" width="10" style="18" customWidth="1"/>
    <col min="5384" max="5384" width="0" style="18" hidden="1" customWidth="1"/>
    <col min="5385" max="5387" width="15.85546875" style="18" customWidth="1"/>
    <col min="5388" max="5388" width="16.5703125" style="18" customWidth="1"/>
    <col min="5389" max="5389" width="10.7109375" style="18" bestFit="1" customWidth="1"/>
    <col min="5390" max="5390" width="14.42578125" style="18" bestFit="1" customWidth="1"/>
    <col min="5391" max="5391" width="11.7109375" style="18" bestFit="1" customWidth="1"/>
    <col min="5392" max="5632" width="9.140625" style="18"/>
    <col min="5633" max="5633" width="18.5703125" style="18" customWidth="1"/>
    <col min="5634" max="5634" width="17.28515625" style="18" customWidth="1"/>
    <col min="5635" max="5635" width="21.42578125" style="18" customWidth="1"/>
    <col min="5636" max="5637" width="9.140625" style="18"/>
    <col min="5638" max="5638" width="12.85546875" style="18" customWidth="1"/>
    <col min="5639" max="5639" width="10" style="18" customWidth="1"/>
    <col min="5640" max="5640" width="0" style="18" hidden="1" customWidth="1"/>
    <col min="5641" max="5643" width="15.85546875" style="18" customWidth="1"/>
    <col min="5644" max="5644" width="16.5703125" style="18" customWidth="1"/>
    <col min="5645" max="5645" width="10.7109375" style="18" bestFit="1" customWidth="1"/>
    <col min="5646" max="5646" width="14.42578125" style="18" bestFit="1" customWidth="1"/>
    <col min="5647" max="5647" width="11.7109375" style="18" bestFit="1" customWidth="1"/>
    <col min="5648" max="5888" width="9.140625" style="18"/>
    <col min="5889" max="5889" width="18.5703125" style="18" customWidth="1"/>
    <col min="5890" max="5890" width="17.28515625" style="18" customWidth="1"/>
    <col min="5891" max="5891" width="21.42578125" style="18" customWidth="1"/>
    <col min="5892" max="5893" width="9.140625" style="18"/>
    <col min="5894" max="5894" width="12.85546875" style="18" customWidth="1"/>
    <col min="5895" max="5895" width="10" style="18" customWidth="1"/>
    <col min="5896" max="5896" width="0" style="18" hidden="1" customWidth="1"/>
    <col min="5897" max="5899" width="15.85546875" style="18" customWidth="1"/>
    <col min="5900" max="5900" width="16.5703125" style="18" customWidth="1"/>
    <col min="5901" max="5901" width="10.7109375" style="18" bestFit="1" customWidth="1"/>
    <col min="5902" max="5902" width="14.42578125" style="18" bestFit="1" customWidth="1"/>
    <col min="5903" max="5903" width="11.7109375" style="18" bestFit="1" customWidth="1"/>
    <col min="5904" max="6144" width="9.140625" style="18"/>
    <col min="6145" max="6145" width="18.5703125" style="18" customWidth="1"/>
    <col min="6146" max="6146" width="17.28515625" style="18" customWidth="1"/>
    <col min="6147" max="6147" width="21.42578125" style="18" customWidth="1"/>
    <col min="6148" max="6149" width="9.140625" style="18"/>
    <col min="6150" max="6150" width="12.85546875" style="18" customWidth="1"/>
    <col min="6151" max="6151" width="10" style="18" customWidth="1"/>
    <col min="6152" max="6152" width="0" style="18" hidden="1" customWidth="1"/>
    <col min="6153" max="6155" width="15.85546875" style="18" customWidth="1"/>
    <col min="6156" max="6156" width="16.5703125" style="18" customWidth="1"/>
    <col min="6157" max="6157" width="10.7109375" style="18" bestFit="1" customWidth="1"/>
    <col min="6158" max="6158" width="14.42578125" style="18" bestFit="1" customWidth="1"/>
    <col min="6159" max="6159" width="11.7109375" style="18" bestFit="1" customWidth="1"/>
    <col min="6160" max="6400" width="9.140625" style="18"/>
    <col min="6401" max="6401" width="18.5703125" style="18" customWidth="1"/>
    <col min="6402" max="6402" width="17.28515625" style="18" customWidth="1"/>
    <col min="6403" max="6403" width="21.42578125" style="18" customWidth="1"/>
    <col min="6404" max="6405" width="9.140625" style="18"/>
    <col min="6406" max="6406" width="12.85546875" style="18" customWidth="1"/>
    <col min="6407" max="6407" width="10" style="18" customWidth="1"/>
    <col min="6408" max="6408" width="0" style="18" hidden="1" customWidth="1"/>
    <col min="6409" max="6411" width="15.85546875" style="18" customWidth="1"/>
    <col min="6412" max="6412" width="16.5703125" style="18" customWidth="1"/>
    <col min="6413" max="6413" width="10.7109375" style="18" bestFit="1" customWidth="1"/>
    <col min="6414" max="6414" width="14.42578125" style="18" bestFit="1" customWidth="1"/>
    <col min="6415" max="6415" width="11.7109375" style="18" bestFit="1" customWidth="1"/>
    <col min="6416" max="6656" width="9.140625" style="18"/>
    <col min="6657" max="6657" width="18.5703125" style="18" customWidth="1"/>
    <col min="6658" max="6658" width="17.28515625" style="18" customWidth="1"/>
    <col min="6659" max="6659" width="21.42578125" style="18" customWidth="1"/>
    <col min="6660" max="6661" width="9.140625" style="18"/>
    <col min="6662" max="6662" width="12.85546875" style="18" customWidth="1"/>
    <col min="6663" max="6663" width="10" style="18" customWidth="1"/>
    <col min="6664" max="6664" width="0" style="18" hidden="1" customWidth="1"/>
    <col min="6665" max="6667" width="15.85546875" style="18" customWidth="1"/>
    <col min="6668" max="6668" width="16.5703125" style="18" customWidth="1"/>
    <col min="6669" max="6669" width="10.7109375" style="18" bestFit="1" customWidth="1"/>
    <col min="6670" max="6670" width="14.42578125" style="18" bestFit="1" customWidth="1"/>
    <col min="6671" max="6671" width="11.7109375" style="18" bestFit="1" customWidth="1"/>
    <col min="6672" max="6912" width="9.140625" style="18"/>
    <col min="6913" max="6913" width="18.5703125" style="18" customWidth="1"/>
    <col min="6914" max="6914" width="17.28515625" style="18" customWidth="1"/>
    <col min="6915" max="6915" width="21.42578125" style="18" customWidth="1"/>
    <col min="6916" max="6917" width="9.140625" style="18"/>
    <col min="6918" max="6918" width="12.85546875" style="18" customWidth="1"/>
    <col min="6919" max="6919" width="10" style="18" customWidth="1"/>
    <col min="6920" max="6920" width="0" style="18" hidden="1" customWidth="1"/>
    <col min="6921" max="6923" width="15.85546875" style="18" customWidth="1"/>
    <col min="6924" max="6924" width="16.5703125" style="18" customWidth="1"/>
    <col min="6925" max="6925" width="10.7109375" style="18" bestFit="1" customWidth="1"/>
    <col min="6926" max="6926" width="14.42578125" style="18" bestFit="1" customWidth="1"/>
    <col min="6927" max="6927" width="11.7109375" style="18" bestFit="1" customWidth="1"/>
    <col min="6928" max="7168" width="9.140625" style="18"/>
    <col min="7169" max="7169" width="18.5703125" style="18" customWidth="1"/>
    <col min="7170" max="7170" width="17.28515625" style="18" customWidth="1"/>
    <col min="7171" max="7171" width="21.42578125" style="18" customWidth="1"/>
    <col min="7172" max="7173" width="9.140625" style="18"/>
    <col min="7174" max="7174" width="12.85546875" style="18" customWidth="1"/>
    <col min="7175" max="7175" width="10" style="18" customWidth="1"/>
    <col min="7176" max="7176" width="0" style="18" hidden="1" customWidth="1"/>
    <col min="7177" max="7179" width="15.85546875" style="18" customWidth="1"/>
    <col min="7180" max="7180" width="16.5703125" style="18" customWidth="1"/>
    <col min="7181" max="7181" width="10.7109375" style="18" bestFit="1" customWidth="1"/>
    <col min="7182" max="7182" width="14.42578125" style="18" bestFit="1" customWidth="1"/>
    <col min="7183" max="7183" width="11.7109375" style="18" bestFit="1" customWidth="1"/>
    <col min="7184" max="7424" width="9.140625" style="18"/>
    <col min="7425" max="7425" width="18.5703125" style="18" customWidth="1"/>
    <col min="7426" max="7426" width="17.28515625" style="18" customWidth="1"/>
    <col min="7427" max="7427" width="21.42578125" style="18" customWidth="1"/>
    <col min="7428" max="7429" width="9.140625" style="18"/>
    <col min="7430" max="7430" width="12.85546875" style="18" customWidth="1"/>
    <col min="7431" max="7431" width="10" style="18" customWidth="1"/>
    <col min="7432" max="7432" width="0" style="18" hidden="1" customWidth="1"/>
    <col min="7433" max="7435" width="15.85546875" style="18" customWidth="1"/>
    <col min="7436" max="7436" width="16.5703125" style="18" customWidth="1"/>
    <col min="7437" max="7437" width="10.7109375" style="18" bestFit="1" customWidth="1"/>
    <col min="7438" max="7438" width="14.42578125" style="18" bestFit="1" customWidth="1"/>
    <col min="7439" max="7439" width="11.7109375" style="18" bestFit="1" customWidth="1"/>
    <col min="7440" max="7680" width="9.140625" style="18"/>
    <col min="7681" max="7681" width="18.5703125" style="18" customWidth="1"/>
    <col min="7682" max="7682" width="17.28515625" style="18" customWidth="1"/>
    <col min="7683" max="7683" width="21.42578125" style="18" customWidth="1"/>
    <col min="7684" max="7685" width="9.140625" style="18"/>
    <col min="7686" max="7686" width="12.85546875" style="18" customWidth="1"/>
    <col min="7687" max="7687" width="10" style="18" customWidth="1"/>
    <col min="7688" max="7688" width="0" style="18" hidden="1" customWidth="1"/>
    <col min="7689" max="7691" width="15.85546875" style="18" customWidth="1"/>
    <col min="7692" max="7692" width="16.5703125" style="18" customWidth="1"/>
    <col min="7693" max="7693" width="10.7109375" style="18" bestFit="1" customWidth="1"/>
    <col min="7694" max="7694" width="14.42578125" style="18" bestFit="1" customWidth="1"/>
    <col min="7695" max="7695" width="11.7109375" style="18" bestFit="1" customWidth="1"/>
    <col min="7696" max="7936" width="9.140625" style="18"/>
    <col min="7937" max="7937" width="18.5703125" style="18" customWidth="1"/>
    <col min="7938" max="7938" width="17.28515625" style="18" customWidth="1"/>
    <col min="7939" max="7939" width="21.42578125" style="18" customWidth="1"/>
    <col min="7940" max="7941" width="9.140625" style="18"/>
    <col min="7942" max="7942" width="12.85546875" style="18" customWidth="1"/>
    <col min="7943" max="7943" width="10" style="18" customWidth="1"/>
    <col min="7944" max="7944" width="0" style="18" hidden="1" customWidth="1"/>
    <col min="7945" max="7947" width="15.85546875" style="18" customWidth="1"/>
    <col min="7948" max="7948" width="16.5703125" style="18" customWidth="1"/>
    <col min="7949" max="7949" width="10.7109375" style="18" bestFit="1" customWidth="1"/>
    <col min="7950" max="7950" width="14.42578125" style="18" bestFit="1" customWidth="1"/>
    <col min="7951" max="7951" width="11.7109375" style="18" bestFit="1" customWidth="1"/>
    <col min="7952" max="8192" width="9.140625" style="18"/>
    <col min="8193" max="8193" width="18.5703125" style="18" customWidth="1"/>
    <col min="8194" max="8194" width="17.28515625" style="18" customWidth="1"/>
    <col min="8195" max="8195" width="21.42578125" style="18" customWidth="1"/>
    <col min="8196" max="8197" width="9.140625" style="18"/>
    <col min="8198" max="8198" width="12.85546875" style="18" customWidth="1"/>
    <col min="8199" max="8199" width="10" style="18" customWidth="1"/>
    <col min="8200" max="8200" width="0" style="18" hidden="1" customWidth="1"/>
    <col min="8201" max="8203" width="15.85546875" style="18" customWidth="1"/>
    <col min="8204" max="8204" width="16.5703125" style="18" customWidth="1"/>
    <col min="8205" max="8205" width="10.7109375" style="18" bestFit="1" customWidth="1"/>
    <col min="8206" max="8206" width="14.42578125" style="18" bestFit="1" customWidth="1"/>
    <col min="8207" max="8207" width="11.7109375" style="18" bestFit="1" customWidth="1"/>
    <col min="8208" max="8448" width="9.140625" style="18"/>
    <col min="8449" max="8449" width="18.5703125" style="18" customWidth="1"/>
    <col min="8450" max="8450" width="17.28515625" style="18" customWidth="1"/>
    <col min="8451" max="8451" width="21.42578125" style="18" customWidth="1"/>
    <col min="8452" max="8453" width="9.140625" style="18"/>
    <col min="8454" max="8454" width="12.85546875" style="18" customWidth="1"/>
    <col min="8455" max="8455" width="10" style="18" customWidth="1"/>
    <col min="8456" max="8456" width="0" style="18" hidden="1" customWidth="1"/>
    <col min="8457" max="8459" width="15.85546875" style="18" customWidth="1"/>
    <col min="8460" max="8460" width="16.5703125" style="18" customWidth="1"/>
    <col min="8461" max="8461" width="10.7109375" style="18" bestFit="1" customWidth="1"/>
    <col min="8462" max="8462" width="14.42578125" style="18" bestFit="1" customWidth="1"/>
    <col min="8463" max="8463" width="11.7109375" style="18" bestFit="1" customWidth="1"/>
    <col min="8464" max="8704" width="9.140625" style="18"/>
    <col min="8705" max="8705" width="18.5703125" style="18" customWidth="1"/>
    <col min="8706" max="8706" width="17.28515625" style="18" customWidth="1"/>
    <col min="8707" max="8707" width="21.42578125" style="18" customWidth="1"/>
    <col min="8708" max="8709" width="9.140625" style="18"/>
    <col min="8710" max="8710" width="12.85546875" style="18" customWidth="1"/>
    <col min="8711" max="8711" width="10" style="18" customWidth="1"/>
    <col min="8712" max="8712" width="0" style="18" hidden="1" customWidth="1"/>
    <col min="8713" max="8715" width="15.85546875" style="18" customWidth="1"/>
    <col min="8716" max="8716" width="16.5703125" style="18" customWidth="1"/>
    <col min="8717" max="8717" width="10.7109375" style="18" bestFit="1" customWidth="1"/>
    <col min="8718" max="8718" width="14.42578125" style="18" bestFit="1" customWidth="1"/>
    <col min="8719" max="8719" width="11.7109375" style="18" bestFit="1" customWidth="1"/>
    <col min="8720" max="8960" width="9.140625" style="18"/>
    <col min="8961" max="8961" width="18.5703125" style="18" customWidth="1"/>
    <col min="8962" max="8962" width="17.28515625" style="18" customWidth="1"/>
    <col min="8963" max="8963" width="21.42578125" style="18" customWidth="1"/>
    <col min="8964" max="8965" width="9.140625" style="18"/>
    <col min="8966" max="8966" width="12.85546875" style="18" customWidth="1"/>
    <col min="8967" max="8967" width="10" style="18" customWidth="1"/>
    <col min="8968" max="8968" width="0" style="18" hidden="1" customWidth="1"/>
    <col min="8969" max="8971" width="15.85546875" style="18" customWidth="1"/>
    <col min="8972" max="8972" width="16.5703125" style="18" customWidth="1"/>
    <col min="8973" max="8973" width="10.7109375" style="18" bestFit="1" customWidth="1"/>
    <col min="8974" max="8974" width="14.42578125" style="18" bestFit="1" customWidth="1"/>
    <col min="8975" max="8975" width="11.7109375" style="18" bestFit="1" customWidth="1"/>
    <col min="8976" max="9216" width="9.140625" style="18"/>
    <col min="9217" max="9217" width="18.5703125" style="18" customWidth="1"/>
    <col min="9218" max="9218" width="17.28515625" style="18" customWidth="1"/>
    <col min="9219" max="9219" width="21.42578125" style="18" customWidth="1"/>
    <col min="9220" max="9221" width="9.140625" style="18"/>
    <col min="9222" max="9222" width="12.85546875" style="18" customWidth="1"/>
    <col min="9223" max="9223" width="10" style="18" customWidth="1"/>
    <col min="9224" max="9224" width="0" style="18" hidden="1" customWidth="1"/>
    <col min="9225" max="9227" width="15.85546875" style="18" customWidth="1"/>
    <col min="9228" max="9228" width="16.5703125" style="18" customWidth="1"/>
    <col min="9229" max="9229" width="10.7109375" style="18" bestFit="1" customWidth="1"/>
    <col min="9230" max="9230" width="14.42578125" style="18" bestFit="1" customWidth="1"/>
    <col min="9231" max="9231" width="11.7109375" style="18" bestFit="1" customWidth="1"/>
    <col min="9232" max="9472" width="9.140625" style="18"/>
    <col min="9473" max="9473" width="18.5703125" style="18" customWidth="1"/>
    <col min="9474" max="9474" width="17.28515625" style="18" customWidth="1"/>
    <col min="9475" max="9475" width="21.42578125" style="18" customWidth="1"/>
    <col min="9476" max="9477" width="9.140625" style="18"/>
    <col min="9478" max="9478" width="12.85546875" style="18" customWidth="1"/>
    <col min="9479" max="9479" width="10" style="18" customWidth="1"/>
    <col min="9480" max="9480" width="0" style="18" hidden="1" customWidth="1"/>
    <col min="9481" max="9483" width="15.85546875" style="18" customWidth="1"/>
    <col min="9484" max="9484" width="16.5703125" style="18" customWidth="1"/>
    <col min="9485" max="9485" width="10.7109375" style="18" bestFit="1" customWidth="1"/>
    <col min="9486" max="9486" width="14.42578125" style="18" bestFit="1" customWidth="1"/>
    <col min="9487" max="9487" width="11.7109375" style="18" bestFit="1" customWidth="1"/>
    <col min="9488" max="9728" width="9.140625" style="18"/>
    <col min="9729" max="9729" width="18.5703125" style="18" customWidth="1"/>
    <col min="9730" max="9730" width="17.28515625" style="18" customWidth="1"/>
    <col min="9731" max="9731" width="21.42578125" style="18" customWidth="1"/>
    <col min="9732" max="9733" width="9.140625" style="18"/>
    <col min="9734" max="9734" width="12.85546875" style="18" customWidth="1"/>
    <col min="9735" max="9735" width="10" style="18" customWidth="1"/>
    <col min="9736" max="9736" width="0" style="18" hidden="1" customWidth="1"/>
    <col min="9737" max="9739" width="15.85546875" style="18" customWidth="1"/>
    <col min="9740" max="9740" width="16.5703125" style="18" customWidth="1"/>
    <col min="9741" max="9741" width="10.7109375" style="18" bestFit="1" customWidth="1"/>
    <col min="9742" max="9742" width="14.42578125" style="18" bestFit="1" customWidth="1"/>
    <col min="9743" max="9743" width="11.7109375" style="18" bestFit="1" customWidth="1"/>
    <col min="9744" max="9984" width="9.140625" style="18"/>
    <col min="9985" max="9985" width="18.5703125" style="18" customWidth="1"/>
    <col min="9986" max="9986" width="17.28515625" style="18" customWidth="1"/>
    <col min="9987" max="9987" width="21.42578125" style="18" customWidth="1"/>
    <col min="9988" max="9989" width="9.140625" style="18"/>
    <col min="9990" max="9990" width="12.85546875" style="18" customWidth="1"/>
    <col min="9991" max="9991" width="10" style="18" customWidth="1"/>
    <col min="9992" max="9992" width="0" style="18" hidden="1" customWidth="1"/>
    <col min="9993" max="9995" width="15.85546875" style="18" customWidth="1"/>
    <col min="9996" max="9996" width="16.5703125" style="18" customWidth="1"/>
    <col min="9997" max="9997" width="10.7109375" style="18" bestFit="1" customWidth="1"/>
    <col min="9998" max="9998" width="14.42578125" style="18" bestFit="1" customWidth="1"/>
    <col min="9999" max="9999" width="11.7109375" style="18" bestFit="1" customWidth="1"/>
    <col min="10000" max="10240" width="9.140625" style="18"/>
    <col min="10241" max="10241" width="18.5703125" style="18" customWidth="1"/>
    <col min="10242" max="10242" width="17.28515625" style="18" customWidth="1"/>
    <col min="10243" max="10243" width="21.42578125" style="18" customWidth="1"/>
    <col min="10244" max="10245" width="9.140625" style="18"/>
    <col min="10246" max="10246" width="12.85546875" style="18" customWidth="1"/>
    <col min="10247" max="10247" width="10" style="18" customWidth="1"/>
    <col min="10248" max="10248" width="0" style="18" hidden="1" customWidth="1"/>
    <col min="10249" max="10251" width="15.85546875" style="18" customWidth="1"/>
    <col min="10252" max="10252" width="16.5703125" style="18" customWidth="1"/>
    <col min="10253" max="10253" width="10.7109375" style="18" bestFit="1" customWidth="1"/>
    <col min="10254" max="10254" width="14.42578125" style="18" bestFit="1" customWidth="1"/>
    <col min="10255" max="10255" width="11.7109375" style="18" bestFit="1" customWidth="1"/>
    <col min="10256" max="10496" width="9.140625" style="18"/>
    <col min="10497" max="10497" width="18.5703125" style="18" customWidth="1"/>
    <col min="10498" max="10498" width="17.28515625" style="18" customWidth="1"/>
    <col min="10499" max="10499" width="21.42578125" style="18" customWidth="1"/>
    <col min="10500" max="10501" width="9.140625" style="18"/>
    <col min="10502" max="10502" width="12.85546875" style="18" customWidth="1"/>
    <col min="10503" max="10503" width="10" style="18" customWidth="1"/>
    <col min="10504" max="10504" width="0" style="18" hidden="1" customWidth="1"/>
    <col min="10505" max="10507" width="15.85546875" style="18" customWidth="1"/>
    <col min="10508" max="10508" width="16.5703125" style="18" customWidth="1"/>
    <col min="10509" max="10509" width="10.7109375" style="18" bestFit="1" customWidth="1"/>
    <col min="10510" max="10510" width="14.42578125" style="18" bestFit="1" customWidth="1"/>
    <col min="10511" max="10511" width="11.7109375" style="18" bestFit="1" customWidth="1"/>
    <col min="10512" max="10752" width="9.140625" style="18"/>
    <col min="10753" max="10753" width="18.5703125" style="18" customWidth="1"/>
    <col min="10754" max="10754" width="17.28515625" style="18" customWidth="1"/>
    <col min="10755" max="10755" width="21.42578125" style="18" customWidth="1"/>
    <col min="10756" max="10757" width="9.140625" style="18"/>
    <col min="10758" max="10758" width="12.85546875" style="18" customWidth="1"/>
    <col min="10759" max="10759" width="10" style="18" customWidth="1"/>
    <col min="10760" max="10760" width="0" style="18" hidden="1" customWidth="1"/>
    <col min="10761" max="10763" width="15.85546875" style="18" customWidth="1"/>
    <col min="10764" max="10764" width="16.5703125" style="18" customWidth="1"/>
    <col min="10765" max="10765" width="10.7109375" style="18" bestFit="1" customWidth="1"/>
    <col min="10766" max="10766" width="14.42578125" style="18" bestFit="1" customWidth="1"/>
    <col min="10767" max="10767" width="11.7109375" style="18" bestFit="1" customWidth="1"/>
    <col min="10768" max="11008" width="9.140625" style="18"/>
    <col min="11009" max="11009" width="18.5703125" style="18" customWidth="1"/>
    <col min="11010" max="11010" width="17.28515625" style="18" customWidth="1"/>
    <col min="11011" max="11011" width="21.42578125" style="18" customWidth="1"/>
    <col min="11012" max="11013" width="9.140625" style="18"/>
    <col min="11014" max="11014" width="12.85546875" style="18" customWidth="1"/>
    <col min="11015" max="11015" width="10" style="18" customWidth="1"/>
    <col min="11016" max="11016" width="0" style="18" hidden="1" customWidth="1"/>
    <col min="11017" max="11019" width="15.85546875" style="18" customWidth="1"/>
    <col min="11020" max="11020" width="16.5703125" style="18" customWidth="1"/>
    <col min="11021" max="11021" width="10.7109375" style="18" bestFit="1" customWidth="1"/>
    <col min="11022" max="11022" width="14.42578125" style="18" bestFit="1" customWidth="1"/>
    <col min="11023" max="11023" width="11.7109375" style="18" bestFit="1" customWidth="1"/>
    <col min="11024" max="11264" width="9.140625" style="18"/>
    <col min="11265" max="11265" width="18.5703125" style="18" customWidth="1"/>
    <col min="11266" max="11266" width="17.28515625" style="18" customWidth="1"/>
    <col min="11267" max="11267" width="21.42578125" style="18" customWidth="1"/>
    <col min="11268" max="11269" width="9.140625" style="18"/>
    <col min="11270" max="11270" width="12.85546875" style="18" customWidth="1"/>
    <col min="11271" max="11271" width="10" style="18" customWidth="1"/>
    <col min="11272" max="11272" width="0" style="18" hidden="1" customWidth="1"/>
    <col min="11273" max="11275" width="15.85546875" style="18" customWidth="1"/>
    <col min="11276" max="11276" width="16.5703125" style="18" customWidth="1"/>
    <col min="11277" max="11277" width="10.7109375" style="18" bestFit="1" customWidth="1"/>
    <col min="11278" max="11278" width="14.42578125" style="18" bestFit="1" customWidth="1"/>
    <col min="11279" max="11279" width="11.7109375" style="18" bestFit="1" customWidth="1"/>
    <col min="11280" max="11520" width="9.140625" style="18"/>
    <col min="11521" max="11521" width="18.5703125" style="18" customWidth="1"/>
    <col min="11522" max="11522" width="17.28515625" style="18" customWidth="1"/>
    <col min="11523" max="11523" width="21.42578125" style="18" customWidth="1"/>
    <col min="11524" max="11525" width="9.140625" style="18"/>
    <col min="11526" max="11526" width="12.85546875" style="18" customWidth="1"/>
    <col min="11527" max="11527" width="10" style="18" customWidth="1"/>
    <col min="11528" max="11528" width="0" style="18" hidden="1" customWidth="1"/>
    <col min="11529" max="11531" width="15.85546875" style="18" customWidth="1"/>
    <col min="11532" max="11532" width="16.5703125" style="18" customWidth="1"/>
    <col min="11533" max="11533" width="10.7109375" style="18" bestFit="1" customWidth="1"/>
    <col min="11534" max="11534" width="14.42578125" style="18" bestFit="1" customWidth="1"/>
    <col min="11535" max="11535" width="11.7109375" style="18" bestFit="1" customWidth="1"/>
    <col min="11536" max="11776" width="9.140625" style="18"/>
    <col min="11777" max="11777" width="18.5703125" style="18" customWidth="1"/>
    <col min="11778" max="11778" width="17.28515625" style="18" customWidth="1"/>
    <col min="11779" max="11779" width="21.42578125" style="18" customWidth="1"/>
    <col min="11780" max="11781" width="9.140625" style="18"/>
    <col min="11782" max="11782" width="12.85546875" style="18" customWidth="1"/>
    <col min="11783" max="11783" width="10" style="18" customWidth="1"/>
    <col min="11784" max="11784" width="0" style="18" hidden="1" customWidth="1"/>
    <col min="11785" max="11787" width="15.85546875" style="18" customWidth="1"/>
    <col min="11788" max="11788" width="16.5703125" style="18" customWidth="1"/>
    <col min="11789" max="11789" width="10.7109375" style="18" bestFit="1" customWidth="1"/>
    <col min="11790" max="11790" width="14.42578125" style="18" bestFit="1" customWidth="1"/>
    <col min="11791" max="11791" width="11.7109375" style="18" bestFit="1" customWidth="1"/>
    <col min="11792" max="12032" width="9.140625" style="18"/>
    <col min="12033" max="12033" width="18.5703125" style="18" customWidth="1"/>
    <col min="12034" max="12034" width="17.28515625" style="18" customWidth="1"/>
    <col min="12035" max="12035" width="21.42578125" style="18" customWidth="1"/>
    <col min="12036" max="12037" width="9.140625" style="18"/>
    <col min="12038" max="12038" width="12.85546875" style="18" customWidth="1"/>
    <col min="12039" max="12039" width="10" style="18" customWidth="1"/>
    <col min="12040" max="12040" width="0" style="18" hidden="1" customWidth="1"/>
    <col min="12041" max="12043" width="15.85546875" style="18" customWidth="1"/>
    <col min="12044" max="12044" width="16.5703125" style="18" customWidth="1"/>
    <col min="12045" max="12045" width="10.7109375" style="18" bestFit="1" customWidth="1"/>
    <col min="12046" max="12046" width="14.42578125" style="18" bestFit="1" customWidth="1"/>
    <col min="12047" max="12047" width="11.7109375" style="18" bestFit="1" customWidth="1"/>
    <col min="12048" max="12288" width="9.140625" style="18"/>
    <col min="12289" max="12289" width="18.5703125" style="18" customWidth="1"/>
    <col min="12290" max="12290" width="17.28515625" style="18" customWidth="1"/>
    <col min="12291" max="12291" width="21.42578125" style="18" customWidth="1"/>
    <col min="12292" max="12293" width="9.140625" style="18"/>
    <col min="12294" max="12294" width="12.85546875" style="18" customWidth="1"/>
    <col min="12295" max="12295" width="10" style="18" customWidth="1"/>
    <col min="12296" max="12296" width="0" style="18" hidden="1" customWidth="1"/>
    <col min="12297" max="12299" width="15.85546875" style="18" customWidth="1"/>
    <col min="12300" max="12300" width="16.5703125" style="18" customWidth="1"/>
    <col min="12301" max="12301" width="10.7109375" style="18" bestFit="1" customWidth="1"/>
    <col min="12302" max="12302" width="14.42578125" style="18" bestFit="1" customWidth="1"/>
    <col min="12303" max="12303" width="11.7109375" style="18" bestFit="1" customWidth="1"/>
    <col min="12304" max="12544" width="9.140625" style="18"/>
    <col min="12545" max="12545" width="18.5703125" style="18" customWidth="1"/>
    <col min="12546" max="12546" width="17.28515625" style="18" customWidth="1"/>
    <col min="12547" max="12547" width="21.42578125" style="18" customWidth="1"/>
    <col min="12548" max="12549" width="9.140625" style="18"/>
    <col min="12550" max="12550" width="12.85546875" style="18" customWidth="1"/>
    <col min="12551" max="12551" width="10" style="18" customWidth="1"/>
    <col min="12552" max="12552" width="0" style="18" hidden="1" customWidth="1"/>
    <col min="12553" max="12555" width="15.85546875" style="18" customWidth="1"/>
    <col min="12556" max="12556" width="16.5703125" style="18" customWidth="1"/>
    <col min="12557" max="12557" width="10.7109375" style="18" bestFit="1" customWidth="1"/>
    <col min="12558" max="12558" width="14.42578125" style="18" bestFit="1" customWidth="1"/>
    <col min="12559" max="12559" width="11.7109375" style="18" bestFit="1" customWidth="1"/>
    <col min="12560" max="12800" width="9.140625" style="18"/>
    <col min="12801" max="12801" width="18.5703125" style="18" customWidth="1"/>
    <col min="12802" max="12802" width="17.28515625" style="18" customWidth="1"/>
    <col min="12803" max="12803" width="21.42578125" style="18" customWidth="1"/>
    <col min="12804" max="12805" width="9.140625" style="18"/>
    <col min="12806" max="12806" width="12.85546875" style="18" customWidth="1"/>
    <col min="12807" max="12807" width="10" style="18" customWidth="1"/>
    <col min="12808" max="12808" width="0" style="18" hidden="1" customWidth="1"/>
    <col min="12809" max="12811" width="15.85546875" style="18" customWidth="1"/>
    <col min="12812" max="12812" width="16.5703125" style="18" customWidth="1"/>
    <col min="12813" max="12813" width="10.7109375" style="18" bestFit="1" customWidth="1"/>
    <col min="12814" max="12814" width="14.42578125" style="18" bestFit="1" customWidth="1"/>
    <col min="12815" max="12815" width="11.7109375" style="18" bestFit="1" customWidth="1"/>
    <col min="12816" max="13056" width="9.140625" style="18"/>
    <col min="13057" max="13057" width="18.5703125" style="18" customWidth="1"/>
    <col min="13058" max="13058" width="17.28515625" style="18" customWidth="1"/>
    <col min="13059" max="13059" width="21.42578125" style="18" customWidth="1"/>
    <col min="13060" max="13061" width="9.140625" style="18"/>
    <col min="13062" max="13062" width="12.85546875" style="18" customWidth="1"/>
    <col min="13063" max="13063" width="10" style="18" customWidth="1"/>
    <col min="13064" max="13064" width="0" style="18" hidden="1" customWidth="1"/>
    <col min="13065" max="13067" width="15.85546875" style="18" customWidth="1"/>
    <col min="13068" max="13068" width="16.5703125" style="18" customWidth="1"/>
    <col min="13069" max="13069" width="10.7109375" style="18" bestFit="1" customWidth="1"/>
    <col min="13070" max="13070" width="14.42578125" style="18" bestFit="1" customWidth="1"/>
    <col min="13071" max="13071" width="11.7109375" style="18" bestFit="1" customWidth="1"/>
    <col min="13072" max="13312" width="9.140625" style="18"/>
    <col min="13313" max="13313" width="18.5703125" style="18" customWidth="1"/>
    <col min="13314" max="13314" width="17.28515625" style="18" customWidth="1"/>
    <col min="13315" max="13315" width="21.42578125" style="18" customWidth="1"/>
    <col min="13316" max="13317" width="9.140625" style="18"/>
    <col min="13318" max="13318" width="12.85546875" style="18" customWidth="1"/>
    <col min="13319" max="13319" width="10" style="18" customWidth="1"/>
    <col min="13320" max="13320" width="0" style="18" hidden="1" customWidth="1"/>
    <col min="13321" max="13323" width="15.85546875" style="18" customWidth="1"/>
    <col min="13324" max="13324" width="16.5703125" style="18" customWidth="1"/>
    <col min="13325" max="13325" width="10.7109375" style="18" bestFit="1" customWidth="1"/>
    <col min="13326" max="13326" width="14.42578125" style="18" bestFit="1" customWidth="1"/>
    <col min="13327" max="13327" width="11.7109375" style="18" bestFit="1" customWidth="1"/>
    <col min="13328" max="13568" width="9.140625" style="18"/>
    <col min="13569" max="13569" width="18.5703125" style="18" customWidth="1"/>
    <col min="13570" max="13570" width="17.28515625" style="18" customWidth="1"/>
    <col min="13571" max="13571" width="21.42578125" style="18" customWidth="1"/>
    <col min="13572" max="13573" width="9.140625" style="18"/>
    <col min="13574" max="13574" width="12.85546875" style="18" customWidth="1"/>
    <col min="13575" max="13575" width="10" style="18" customWidth="1"/>
    <col min="13576" max="13576" width="0" style="18" hidden="1" customWidth="1"/>
    <col min="13577" max="13579" width="15.85546875" style="18" customWidth="1"/>
    <col min="13580" max="13580" width="16.5703125" style="18" customWidth="1"/>
    <col min="13581" max="13581" width="10.7109375" style="18" bestFit="1" customWidth="1"/>
    <col min="13582" max="13582" width="14.42578125" style="18" bestFit="1" customWidth="1"/>
    <col min="13583" max="13583" width="11.7109375" style="18" bestFit="1" customWidth="1"/>
    <col min="13584" max="13824" width="9.140625" style="18"/>
    <col min="13825" max="13825" width="18.5703125" style="18" customWidth="1"/>
    <col min="13826" max="13826" width="17.28515625" style="18" customWidth="1"/>
    <col min="13827" max="13827" width="21.42578125" style="18" customWidth="1"/>
    <col min="13828" max="13829" width="9.140625" style="18"/>
    <col min="13830" max="13830" width="12.85546875" style="18" customWidth="1"/>
    <col min="13831" max="13831" width="10" style="18" customWidth="1"/>
    <col min="13832" max="13832" width="0" style="18" hidden="1" customWidth="1"/>
    <col min="13833" max="13835" width="15.85546875" style="18" customWidth="1"/>
    <col min="13836" max="13836" width="16.5703125" style="18" customWidth="1"/>
    <col min="13837" max="13837" width="10.7109375" style="18" bestFit="1" customWidth="1"/>
    <col min="13838" max="13838" width="14.42578125" style="18" bestFit="1" customWidth="1"/>
    <col min="13839" max="13839" width="11.7109375" style="18" bestFit="1" customWidth="1"/>
    <col min="13840" max="14080" width="9.140625" style="18"/>
    <col min="14081" max="14081" width="18.5703125" style="18" customWidth="1"/>
    <col min="14082" max="14082" width="17.28515625" style="18" customWidth="1"/>
    <col min="14083" max="14083" width="21.42578125" style="18" customWidth="1"/>
    <col min="14084" max="14085" width="9.140625" style="18"/>
    <col min="14086" max="14086" width="12.85546875" style="18" customWidth="1"/>
    <col min="14087" max="14087" width="10" style="18" customWidth="1"/>
    <col min="14088" max="14088" width="0" style="18" hidden="1" customWidth="1"/>
    <col min="14089" max="14091" width="15.85546875" style="18" customWidth="1"/>
    <col min="14092" max="14092" width="16.5703125" style="18" customWidth="1"/>
    <col min="14093" max="14093" width="10.7109375" style="18" bestFit="1" customWidth="1"/>
    <col min="14094" max="14094" width="14.42578125" style="18" bestFit="1" customWidth="1"/>
    <col min="14095" max="14095" width="11.7109375" style="18" bestFit="1" customWidth="1"/>
    <col min="14096" max="14336" width="9.140625" style="18"/>
    <col min="14337" max="14337" width="18.5703125" style="18" customWidth="1"/>
    <col min="14338" max="14338" width="17.28515625" style="18" customWidth="1"/>
    <col min="14339" max="14339" width="21.42578125" style="18" customWidth="1"/>
    <col min="14340" max="14341" width="9.140625" style="18"/>
    <col min="14342" max="14342" width="12.85546875" style="18" customWidth="1"/>
    <col min="14343" max="14343" width="10" style="18" customWidth="1"/>
    <col min="14344" max="14344" width="0" style="18" hidden="1" customWidth="1"/>
    <col min="14345" max="14347" width="15.85546875" style="18" customWidth="1"/>
    <col min="14348" max="14348" width="16.5703125" style="18" customWidth="1"/>
    <col min="14349" max="14349" width="10.7109375" style="18" bestFit="1" customWidth="1"/>
    <col min="14350" max="14350" width="14.42578125" style="18" bestFit="1" customWidth="1"/>
    <col min="14351" max="14351" width="11.7109375" style="18" bestFit="1" customWidth="1"/>
    <col min="14352" max="14592" width="9.140625" style="18"/>
    <col min="14593" max="14593" width="18.5703125" style="18" customWidth="1"/>
    <col min="14594" max="14594" width="17.28515625" style="18" customWidth="1"/>
    <col min="14595" max="14595" width="21.42578125" style="18" customWidth="1"/>
    <col min="14596" max="14597" width="9.140625" style="18"/>
    <col min="14598" max="14598" width="12.85546875" style="18" customWidth="1"/>
    <col min="14599" max="14599" width="10" style="18" customWidth="1"/>
    <col min="14600" max="14600" width="0" style="18" hidden="1" customWidth="1"/>
    <col min="14601" max="14603" width="15.85546875" style="18" customWidth="1"/>
    <col min="14604" max="14604" width="16.5703125" style="18" customWidth="1"/>
    <col min="14605" max="14605" width="10.7109375" style="18" bestFit="1" customWidth="1"/>
    <col min="14606" max="14606" width="14.42578125" style="18" bestFit="1" customWidth="1"/>
    <col min="14607" max="14607" width="11.7109375" style="18" bestFit="1" customWidth="1"/>
    <col min="14608" max="14848" width="9.140625" style="18"/>
    <col min="14849" max="14849" width="18.5703125" style="18" customWidth="1"/>
    <col min="14850" max="14850" width="17.28515625" style="18" customWidth="1"/>
    <col min="14851" max="14851" width="21.42578125" style="18" customWidth="1"/>
    <col min="14852" max="14853" width="9.140625" style="18"/>
    <col min="14854" max="14854" width="12.85546875" style="18" customWidth="1"/>
    <col min="14855" max="14855" width="10" style="18" customWidth="1"/>
    <col min="14856" max="14856" width="0" style="18" hidden="1" customWidth="1"/>
    <col min="14857" max="14859" width="15.85546875" style="18" customWidth="1"/>
    <col min="14860" max="14860" width="16.5703125" style="18" customWidth="1"/>
    <col min="14861" max="14861" width="10.7109375" style="18" bestFit="1" customWidth="1"/>
    <col min="14862" max="14862" width="14.42578125" style="18" bestFit="1" customWidth="1"/>
    <col min="14863" max="14863" width="11.7109375" style="18" bestFit="1" customWidth="1"/>
    <col min="14864" max="15104" width="9.140625" style="18"/>
    <col min="15105" max="15105" width="18.5703125" style="18" customWidth="1"/>
    <col min="15106" max="15106" width="17.28515625" style="18" customWidth="1"/>
    <col min="15107" max="15107" width="21.42578125" style="18" customWidth="1"/>
    <col min="15108" max="15109" width="9.140625" style="18"/>
    <col min="15110" max="15110" width="12.85546875" style="18" customWidth="1"/>
    <col min="15111" max="15111" width="10" style="18" customWidth="1"/>
    <col min="15112" max="15112" width="0" style="18" hidden="1" customWidth="1"/>
    <col min="15113" max="15115" width="15.85546875" style="18" customWidth="1"/>
    <col min="15116" max="15116" width="16.5703125" style="18" customWidth="1"/>
    <col min="15117" max="15117" width="10.7109375" style="18" bestFit="1" customWidth="1"/>
    <col min="15118" max="15118" width="14.42578125" style="18" bestFit="1" customWidth="1"/>
    <col min="15119" max="15119" width="11.7109375" style="18" bestFit="1" customWidth="1"/>
    <col min="15120" max="15360" width="9.140625" style="18"/>
    <col min="15361" max="15361" width="18.5703125" style="18" customWidth="1"/>
    <col min="15362" max="15362" width="17.28515625" style="18" customWidth="1"/>
    <col min="15363" max="15363" width="21.42578125" style="18" customWidth="1"/>
    <col min="15364" max="15365" width="9.140625" style="18"/>
    <col min="15366" max="15366" width="12.85546875" style="18" customWidth="1"/>
    <col min="15367" max="15367" width="10" style="18" customWidth="1"/>
    <col min="15368" max="15368" width="0" style="18" hidden="1" customWidth="1"/>
    <col min="15369" max="15371" width="15.85546875" style="18" customWidth="1"/>
    <col min="15372" max="15372" width="16.5703125" style="18" customWidth="1"/>
    <col min="15373" max="15373" width="10.7109375" style="18" bestFit="1" customWidth="1"/>
    <col min="15374" max="15374" width="14.42578125" style="18" bestFit="1" customWidth="1"/>
    <col min="15375" max="15375" width="11.7109375" style="18" bestFit="1" customWidth="1"/>
    <col min="15376" max="15616" width="9.140625" style="18"/>
    <col min="15617" max="15617" width="18.5703125" style="18" customWidth="1"/>
    <col min="15618" max="15618" width="17.28515625" style="18" customWidth="1"/>
    <col min="15619" max="15619" width="21.42578125" style="18" customWidth="1"/>
    <col min="15620" max="15621" width="9.140625" style="18"/>
    <col min="15622" max="15622" width="12.85546875" style="18" customWidth="1"/>
    <col min="15623" max="15623" width="10" style="18" customWidth="1"/>
    <col min="15624" max="15624" width="0" style="18" hidden="1" customWidth="1"/>
    <col min="15625" max="15627" width="15.85546875" style="18" customWidth="1"/>
    <col min="15628" max="15628" width="16.5703125" style="18" customWidth="1"/>
    <col min="15629" max="15629" width="10.7109375" style="18" bestFit="1" customWidth="1"/>
    <col min="15630" max="15630" width="14.42578125" style="18" bestFit="1" customWidth="1"/>
    <col min="15631" max="15631" width="11.7109375" style="18" bestFit="1" customWidth="1"/>
    <col min="15632" max="15872" width="9.140625" style="18"/>
    <col min="15873" max="15873" width="18.5703125" style="18" customWidth="1"/>
    <col min="15874" max="15874" width="17.28515625" style="18" customWidth="1"/>
    <col min="15875" max="15875" width="21.42578125" style="18" customWidth="1"/>
    <col min="15876" max="15877" width="9.140625" style="18"/>
    <col min="15878" max="15878" width="12.85546875" style="18" customWidth="1"/>
    <col min="15879" max="15879" width="10" style="18" customWidth="1"/>
    <col min="15880" max="15880" width="0" style="18" hidden="1" customWidth="1"/>
    <col min="15881" max="15883" width="15.85546875" style="18" customWidth="1"/>
    <col min="15884" max="15884" width="16.5703125" style="18" customWidth="1"/>
    <col min="15885" max="15885" width="10.7109375" style="18" bestFit="1" customWidth="1"/>
    <col min="15886" max="15886" width="14.42578125" style="18" bestFit="1" customWidth="1"/>
    <col min="15887" max="15887" width="11.7109375" style="18" bestFit="1" customWidth="1"/>
    <col min="15888" max="16128" width="9.140625" style="18"/>
    <col min="16129" max="16129" width="18.5703125" style="18" customWidth="1"/>
    <col min="16130" max="16130" width="17.28515625" style="18" customWidth="1"/>
    <col min="16131" max="16131" width="21.42578125" style="18" customWidth="1"/>
    <col min="16132" max="16133" width="9.140625" style="18"/>
    <col min="16134" max="16134" width="12.85546875" style="18" customWidth="1"/>
    <col min="16135" max="16135" width="10" style="18" customWidth="1"/>
    <col min="16136" max="16136" width="0" style="18" hidden="1" customWidth="1"/>
    <col min="16137" max="16139" width="15.85546875" style="18" customWidth="1"/>
    <col min="16140" max="16140" width="16.5703125" style="18" customWidth="1"/>
    <col min="16141" max="16141" width="10.7109375" style="18" bestFit="1" customWidth="1"/>
    <col min="16142" max="16142" width="14.42578125" style="18" bestFit="1" customWidth="1"/>
    <col min="16143" max="16143" width="11.7109375" style="18" bestFit="1" customWidth="1"/>
    <col min="16144" max="16384" width="9.140625" style="18"/>
  </cols>
  <sheetData>
    <row r="1" spans="1:14" ht="66.75" customHeight="1">
      <c r="H1" s="41"/>
      <c r="I1" s="194" t="s">
        <v>115</v>
      </c>
      <c r="J1" s="194"/>
      <c r="K1" s="194"/>
      <c r="L1" s="194"/>
      <c r="M1" s="42"/>
    </row>
    <row r="2" spans="1:14" ht="25.5" customHeight="1">
      <c r="A2" s="203" t="s">
        <v>116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</row>
    <row r="3" spans="1:14" ht="34.5" customHeight="1">
      <c r="A3" s="199" t="s">
        <v>27</v>
      </c>
      <c r="B3" s="199" t="s">
        <v>117</v>
      </c>
      <c r="C3" s="204" t="s">
        <v>28</v>
      </c>
      <c r="D3" s="199" t="s">
        <v>118</v>
      </c>
      <c r="E3" s="199"/>
      <c r="F3" s="199"/>
      <c r="G3" s="199"/>
      <c r="H3" s="199" t="s">
        <v>119</v>
      </c>
      <c r="I3" s="199"/>
      <c r="J3" s="199"/>
      <c r="K3" s="199"/>
      <c r="L3" s="199"/>
    </row>
    <row r="4" spans="1:14" ht="44.25" customHeight="1">
      <c r="A4" s="199"/>
      <c r="B4" s="199"/>
      <c r="C4" s="205"/>
      <c r="D4" s="85" t="s">
        <v>29</v>
      </c>
      <c r="E4" s="85" t="s">
        <v>120</v>
      </c>
      <c r="F4" s="85" t="s">
        <v>30</v>
      </c>
      <c r="G4" s="85" t="s">
        <v>31</v>
      </c>
      <c r="H4" s="85">
        <v>2017</v>
      </c>
      <c r="I4" s="86">
        <v>2019</v>
      </c>
      <c r="J4" s="85">
        <v>2020</v>
      </c>
      <c r="K4" s="85">
        <v>2021</v>
      </c>
      <c r="L4" s="85" t="s">
        <v>303</v>
      </c>
    </row>
    <row r="5" spans="1:14" ht="33" customHeight="1">
      <c r="A5" s="195" t="s">
        <v>288</v>
      </c>
      <c r="B5" s="195" t="s">
        <v>121</v>
      </c>
      <c r="C5" s="132" t="s">
        <v>122</v>
      </c>
      <c r="D5" s="49" t="s">
        <v>32</v>
      </c>
      <c r="E5" s="49" t="s">
        <v>32</v>
      </c>
      <c r="F5" s="49" t="s">
        <v>32</v>
      </c>
      <c r="G5" s="49" t="s">
        <v>32</v>
      </c>
      <c r="H5" s="46">
        <f>H6+H7+H8+H9</f>
        <v>0</v>
      </c>
      <c r="I5" s="84">
        <f>I10+I66+I72+I78+I92</f>
        <v>585236.14999999991</v>
      </c>
      <c r="J5" s="83">
        <f>J10+J66+J72+J78+J92</f>
        <v>512604.3</v>
      </c>
      <c r="K5" s="83">
        <f>K10+K66+K72+K78+K92</f>
        <v>503578.2</v>
      </c>
      <c r="L5" s="83">
        <f>I5+J5+K5</f>
        <v>1601418.65</v>
      </c>
      <c r="N5" s="44"/>
    </row>
    <row r="6" spans="1:14" ht="30.75" customHeight="1">
      <c r="A6" s="196"/>
      <c r="B6" s="196"/>
      <c r="C6" s="132" t="s">
        <v>123</v>
      </c>
      <c r="D6" s="49">
        <v>162</v>
      </c>
      <c r="E6" s="49" t="s">
        <v>32</v>
      </c>
      <c r="F6" s="49" t="s">
        <v>32</v>
      </c>
      <c r="G6" s="49" t="s">
        <v>32</v>
      </c>
      <c r="H6" s="46">
        <v>0</v>
      </c>
      <c r="I6" s="84">
        <f>I73</f>
        <v>18452.740000000002</v>
      </c>
      <c r="J6" s="84">
        <f t="shared" ref="J6:K6" si="0">J73</f>
        <v>15286.3</v>
      </c>
      <c r="K6" s="84">
        <f t="shared" si="0"/>
        <v>12010.7</v>
      </c>
      <c r="L6" s="83">
        <f t="shared" ref="L6:L70" si="1">I6+J6+K6</f>
        <v>45749.740000000005</v>
      </c>
    </row>
    <row r="7" spans="1:14" ht="31.5">
      <c r="A7" s="196"/>
      <c r="B7" s="196"/>
      <c r="C7" s="132" t="s">
        <v>124</v>
      </c>
      <c r="D7" s="47" t="s">
        <v>125</v>
      </c>
      <c r="E7" s="49" t="s">
        <v>32</v>
      </c>
      <c r="F7" s="49" t="s">
        <v>32</v>
      </c>
      <c r="G7" s="49" t="s">
        <v>32</v>
      </c>
      <c r="H7" s="46">
        <v>0</v>
      </c>
      <c r="I7" s="84">
        <f>I68</f>
        <v>77.5</v>
      </c>
      <c r="J7" s="83"/>
      <c r="K7" s="83"/>
      <c r="L7" s="83"/>
    </row>
    <row r="8" spans="1:14" ht="37.5" customHeight="1">
      <c r="A8" s="196"/>
      <c r="B8" s="196"/>
      <c r="C8" s="132" t="s">
        <v>93</v>
      </c>
      <c r="D8" s="47" t="s">
        <v>126</v>
      </c>
      <c r="E8" s="49" t="s">
        <v>32</v>
      </c>
      <c r="F8" s="49" t="s">
        <v>32</v>
      </c>
      <c r="G8" s="49" t="s">
        <v>32</v>
      </c>
      <c r="H8" s="46">
        <v>0</v>
      </c>
      <c r="I8" s="84">
        <f>I11+I69+I75+I85+I93</f>
        <v>553181.94999999995</v>
      </c>
      <c r="J8" s="83">
        <f>J11+J69+J75+J85+J93</f>
        <v>484387.79999999993</v>
      </c>
      <c r="K8" s="83">
        <f>K11+K69+K75+K85+K93</f>
        <v>478637.3</v>
      </c>
      <c r="L8" s="83">
        <f t="shared" si="1"/>
        <v>1516207.0499999998</v>
      </c>
    </row>
    <row r="9" spans="1:14" ht="47.25">
      <c r="A9" s="196"/>
      <c r="B9" s="196"/>
      <c r="C9" s="132" t="s">
        <v>127</v>
      </c>
      <c r="D9" s="47" t="s">
        <v>128</v>
      </c>
      <c r="E9" s="47" t="s">
        <v>32</v>
      </c>
      <c r="F9" s="47" t="s">
        <v>32</v>
      </c>
      <c r="G9" s="47" t="s">
        <v>32</v>
      </c>
      <c r="H9" s="46">
        <v>0</v>
      </c>
      <c r="I9" s="84">
        <f>I79</f>
        <v>13523.960000000001</v>
      </c>
      <c r="J9" s="84">
        <f t="shared" ref="J9:K9" si="2">J79</f>
        <v>12930.2</v>
      </c>
      <c r="K9" s="84">
        <f t="shared" si="2"/>
        <v>12930.2</v>
      </c>
      <c r="L9" s="83">
        <f t="shared" si="1"/>
        <v>39384.36</v>
      </c>
    </row>
    <row r="10" spans="1:14" ht="31.5">
      <c r="A10" s="197" t="s">
        <v>5</v>
      </c>
      <c r="B10" s="199" t="s">
        <v>129</v>
      </c>
      <c r="C10" s="34" t="s">
        <v>201</v>
      </c>
      <c r="D10" s="14" t="s">
        <v>32</v>
      </c>
      <c r="E10" s="14" t="s">
        <v>32</v>
      </c>
      <c r="F10" s="14" t="s">
        <v>32</v>
      </c>
      <c r="G10" s="14" t="s">
        <v>32</v>
      </c>
      <c r="H10" s="45">
        <v>0</v>
      </c>
      <c r="I10" s="82">
        <f>I11</f>
        <v>520132.68</v>
      </c>
      <c r="J10" s="15">
        <f>J11</f>
        <v>454646.49999999994</v>
      </c>
      <c r="K10" s="15">
        <f>K11</f>
        <v>450294.7</v>
      </c>
      <c r="L10" s="83">
        <f t="shared" si="1"/>
        <v>1425073.88</v>
      </c>
      <c r="M10" s="44"/>
    </row>
    <row r="11" spans="1:14">
      <c r="A11" s="198"/>
      <c r="B11" s="200"/>
      <c r="C11" s="34" t="s">
        <v>33</v>
      </c>
      <c r="D11" s="19" t="s">
        <v>126</v>
      </c>
      <c r="E11" s="19" t="s">
        <v>32</v>
      </c>
      <c r="F11" s="19" t="s">
        <v>32</v>
      </c>
      <c r="G11" s="19" t="s">
        <v>32</v>
      </c>
      <c r="H11" s="45">
        <v>0</v>
      </c>
      <c r="I11" s="82">
        <f>I12+I21+I36+I44+I52+I59+I63</f>
        <v>520132.68</v>
      </c>
      <c r="J11" s="15">
        <f>J12+J21+J36+J44+J52+J59+J63</f>
        <v>454646.49999999994</v>
      </c>
      <c r="K11" s="15">
        <f>K12+K21+K36+K44+K52+K59+K63</f>
        <v>450294.7</v>
      </c>
      <c r="L11" s="83">
        <f t="shared" si="1"/>
        <v>1425073.88</v>
      </c>
    </row>
    <row r="12" spans="1:14">
      <c r="A12" s="198"/>
      <c r="B12" s="200"/>
      <c r="C12" s="201" t="s">
        <v>93</v>
      </c>
      <c r="D12" s="19" t="s">
        <v>126</v>
      </c>
      <c r="E12" s="19" t="s">
        <v>130</v>
      </c>
      <c r="F12" s="19" t="s">
        <v>32</v>
      </c>
      <c r="G12" s="19" t="s">
        <v>32</v>
      </c>
      <c r="H12" s="48">
        <f>SUM(H13:H20)</f>
        <v>0</v>
      </c>
      <c r="I12" s="82">
        <f>SUM(I13:I20)</f>
        <v>101570.82</v>
      </c>
      <c r="J12" s="15">
        <f>SUM(J13:J20)</f>
        <v>88626.4</v>
      </c>
      <c r="K12" s="15">
        <f>K13+K17+K18</f>
        <v>88776.4</v>
      </c>
      <c r="L12" s="83">
        <f t="shared" si="1"/>
        <v>278973.62</v>
      </c>
    </row>
    <row r="13" spans="1:14" ht="15.75" customHeight="1">
      <c r="A13" s="198"/>
      <c r="B13" s="200"/>
      <c r="C13" s="202"/>
      <c r="D13" s="19" t="s">
        <v>126</v>
      </c>
      <c r="E13" s="19" t="s">
        <v>130</v>
      </c>
      <c r="F13" s="19" t="s">
        <v>131</v>
      </c>
      <c r="G13" s="19" t="s">
        <v>132</v>
      </c>
      <c r="H13" s="48">
        <v>0</v>
      </c>
      <c r="I13" s="82">
        <v>25010.86</v>
      </c>
      <c r="J13" s="15">
        <v>24950</v>
      </c>
      <c r="K13" s="15">
        <v>25100</v>
      </c>
      <c r="L13" s="83">
        <f t="shared" si="1"/>
        <v>75060.86</v>
      </c>
    </row>
    <row r="14" spans="1:14" ht="15.75" customHeight="1">
      <c r="A14" s="198"/>
      <c r="B14" s="200"/>
      <c r="C14" s="202"/>
      <c r="D14" s="19" t="s">
        <v>126</v>
      </c>
      <c r="E14" s="19" t="s">
        <v>130</v>
      </c>
      <c r="F14" s="19" t="s">
        <v>131</v>
      </c>
      <c r="G14" s="19" t="s">
        <v>133</v>
      </c>
      <c r="H14" s="48">
        <v>0</v>
      </c>
      <c r="I14" s="82">
        <v>774.13</v>
      </c>
      <c r="J14" s="15"/>
      <c r="K14" s="15"/>
      <c r="L14" s="83">
        <f t="shared" si="1"/>
        <v>774.13</v>
      </c>
    </row>
    <row r="15" spans="1:14" ht="15.75" customHeight="1">
      <c r="A15" s="198"/>
      <c r="B15" s="200"/>
      <c r="C15" s="202"/>
      <c r="D15" s="19" t="s">
        <v>126</v>
      </c>
      <c r="E15" s="19" t="s">
        <v>130</v>
      </c>
      <c r="F15" s="19" t="s">
        <v>134</v>
      </c>
      <c r="G15" s="19" t="s">
        <v>132</v>
      </c>
      <c r="H15" s="48"/>
      <c r="I15" s="82">
        <v>5343.1</v>
      </c>
      <c r="J15" s="15"/>
      <c r="K15" s="15"/>
      <c r="L15" s="83">
        <f t="shared" si="1"/>
        <v>5343.1</v>
      </c>
    </row>
    <row r="16" spans="1:14" ht="15.75" customHeight="1">
      <c r="A16" s="198"/>
      <c r="B16" s="200"/>
      <c r="C16" s="202"/>
      <c r="D16" s="19" t="s">
        <v>126</v>
      </c>
      <c r="E16" s="19" t="s">
        <v>130</v>
      </c>
      <c r="F16" s="19" t="s">
        <v>304</v>
      </c>
      <c r="G16" s="19" t="s">
        <v>132</v>
      </c>
      <c r="H16" s="48">
        <v>0</v>
      </c>
      <c r="I16" s="82">
        <v>1137.4000000000001</v>
      </c>
      <c r="J16" s="15"/>
      <c r="K16" s="15"/>
      <c r="L16" s="83">
        <f t="shared" si="1"/>
        <v>1137.4000000000001</v>
      </c>
    </row>
    <row r="17" spans="1:16">
      <c r="A17" s="198"/>
      <c r="B17" s="200"/>
      <c r="C17" s="202"/>
      <c r="D17" s="19" t="s">
        <v>126</v>
      </c>
      <c r="E17" s="19" t="s">
        <v>130</v>
      </c>
      <c r="F17" s="19" t="s">
        <v>135</v>
      </c>
      <c r="G17" s="19" t="s">
        <v>132</v>
      </c>
      <c r="H17" s="48">
        <v>0</v>
      </c>
      <c r="I17" s="82">
        <v>21013.93</v>
      </c>
      <c r="J17" s="15">
        <v>15904</v>
      </c>
      <c r="K17" s="15">
        <v>15904</v>
      </c>
      <c r="L17" s="83">
        <f t="shared" si="1"/>
        <v>52821.93</v>
      </c>
    </row>
    <row r="18" spans="1:16">
      <c r="A18" s="198"/>
      <c r="B18" s="200"/>
      <c r="C18" s="202"/>
      <c r="D18" s="19" t="s">
        <v>126</v>
      </c>
      <c r="E18" s="19" t="s">
        <v>130</v>
      </c>
      <c r="F18" s="19" t="s">
        <v>136</v>
      </c>
      <c r="G18" s="19" t="s">
        <v>132</v>
      </c>
      <c r="H18" s="48">
        <v>0</v>
      </c>
      <c r="I18" s="82">
        <v>48291.4</v>
      </c>
      <c r="J18" s="15">
        <v>47772.4</v>
      </c>
      <c r="K18" s="15">
        <v>47772.4</v>
      </c>
      <c r="L18" s="83">
        <f t="shared" si="1"/>
        <v>143836.20000000001</v>
      </c>
    </row>
    <row r="19" spans="1:16">
      <c r="A19" s="198"/>
      <c r="B19" s="200"/>
      <c r="C19" s="202"/>
      <c r="D19" s="19" t="s">
        <v>126</v>
      </c>
      <c r="E19" s="19" t="s">
        <v>130</v>
      </c>
      <c r="F19" s="19" t="s">
        <v>139</v>
      </c>
      <c r="G19" s="19" t="s">
        <v>133</v>
      </c>
      <c r="H19" s="48"/>
      <c r="I19" s="82"/>
      <c r="J19" s="15"/>
      <c r="K19" s="15"/>
      <c r="L19" s="83">
        <f t="shared" si="1"/>
        <v>0</v>
      </c>
    </row>
    <row r="20" spans="1:16">
      <c r="A20" s="198"/>
      <c r="B20" s="200"/>
      <c r="C20" s="202"/>
      <c r="D20" s="19" t="s">
        <v>126</v>
      </c>
      <c r="E20" s="19" t="s">
        <v>130</v>
      </c>
      <c r="F20" s="19" t="s">
        <v>140</v>
      </c>
      <c r="G20" s="19" t="s">
        <v>133</v>
      </c>
      <c r="H20" s="48">
        <v>0</v>
      </c>
      <c r="I20" s="82"/>
      <c r="J20" s="15"/>
      <c r="K20" s="15"/>
      <c r="L20" s="83">
        <f t="shared" si="1"/>
        <v>0</v>
      </c>
    </row>
    <row r="21" spans="1:16">
      <c r="A21" s="198"/>
      <c r="B21" s="200"/>
      <c r="C21" s="202"/>
      <c r="D21" s="19" t="s">
        <v>126</v>
      </c>
      <c r="E21" s="19" t="s">
        <v>137</v>
      </c>
      <c r="F21" s="19" t="s">
        <v>32</v>
      </c>
      <c r="G21" s="19" t="s">
        <v>32</v>
      </c>
      <c r="H21" s="48">
        <f>SUM(H22:H33)</f>
        <v>0</v>
      </c>
      <c r="I21" s="82">
        <f>I22+I23+I24+I25+I26+I27+I28+I29+I30+I31+I32+I33+I34+I35</f>
        <v>367313.51999999996</v>
      </c>
      <c r="J21" s="82">
        <f t="shared" ref="J21:K21" si="3">J22+J23+J24+J25+J26+J27+J28+J29+J30+J31+J32+J33+J34+J35</f>
        <v>326065.2</v>
      </c>
      <c r="K21" s="82">
        <f t="shared" si="3"/>
        <v>321173.40000000002</v>
      </c>
      <c r="L21" s="83">
        <f t="shared" si="1"/>
        <v>1014552.12</v>
      </c>
    </row>
    <row r="22" spans="1:16">
      <c r="A22" s="198"/>
      <c r="B22" s="200"/>
      <c r="C22" s="202"/>
      <c r="D22" s="19" t="s">
        <v>126</v>
      </c>
      <c r="E22" s="19" t="s">
        <v>137</v>
      </c>
      <c r="F22" s="19" t="s">
        <v>131</v>
      </c>
      <c r="G22" s="19" t="s">
        <v>132</v>
      </c>
      <c r="H22" s="48">
        <v>0</v>
      </c>
      <c r="I22" s="15">
        <v>87104.71</v>
      </c>
      <c r="J22" s="15">
        <v>89497.9</v>
      </c>
      <c r="K22" s="15">
        <v>84606.1</v>
      </c>
      <c r="L22" s="83">
        <f t="shared" si="1"/>
        <v>261208.71</v>
      </c>
      <c r="M22" s="44"/>
      <c r="N22" s="44"/>
    </row>
    <row r="23" spans="1:16">
      <c r="A23" s="198"/>
      <c r="B23" s="200"/>
      <c r="C23" s="202"/>
      <c r="D23" s="19" t="s">
        <v>126</v>
      </c>
      <c r="E23" s="19" t="s">
        <v>137</v>
      </c>
      <c r="F23" s="19" t="s">
        <v>131</v>
      </c>
      <c r="G23" s="19" t="s">
        <v>133</v>
      </c>
      <c r="H23" s="48">
        <v>0</v>
      </c>
      <c r="I23" s="15">
        <v>4111.8</v>
      </c>
      <c r="J23" s="15"/>
      <c r="K23" s="15"/>
      <c r="L23" s="83">
        <f t="shared" si="1"/>
        <v>4111.8</v>
      </c>
    </row>
    <row r="24" spans="1:16">
      <c r="A24" s="198"/>
      <c r="B24" s="200"/>
      <c r="C24" s="202"/>
      <c r="D24" s="19" t="s">
        <v>126</v>
      </c>
      <c r="E24" s="19" t="s">
        <v>137</v>
      </c>
      <c r="F24" s="19" t="s">
        <v>134</v>
      </c>
      <c r="G24" s="19" t="s">
        <v>132</v>
      </c>
      <c r="H24" s="48"/>
      <c r="I24" s="15">
        <v>28639.34</v>
      </c>
      <c r="J24" s="15"/>
      <c r="K24" s="15"/>
      <c r="L24" s="83">
        <f t="shared" si="1"/>
        <v>28639.34</v>
      </c>
    </row>
    <row r="25" spans="1:16">
      <c r="A25" s="198"/>
      <c r="B25" s="200"/>
      <c r="C25" s="202"/>
      <c r="D25" s="19" t="s">
        <v>126</v>
      </c>
      <c r="E25" s="19" t="s">
        <v>137</v>
      </c>
      <c r="F25" s="19" t="s">
        <v>292</v>
      </c>
      <c r="G25" s="19" t="s">
        <v>133</v>
      </c>
      <c r="H25" s="48">
        <v>0</v>
      </c>
      <c r="I25" s="82">
        <v>1200</v>
      </c>
      <c r="J25" s="15"/>
      <c r="K25" s="15"/>
      <c r="L25" s="83">
        <f t="shared" si="1"/>
        <v>1200</v>
      </c>
    </row>
    <row r="26" spans="1:16">
      <c r="A26" s="198"/>
      <c r="B26" s="200"/>
      <c r="C26" s="202"/>
      <c r="D26" s="19" t="s">
        <v>126</v>
      </c>
      <c r="E26" s="19" t="s">
        <v>137</v>
      </c>
      <c r="F26" s="19" t="s">
        <v>296</v>
      </c>
      <c r="G26" s="19" t="s">
        <v>133</v>
      </c>
      <c r="H26" s="48">
        <v>0</v>
      </c>
      <c r="I26" s="82">
        <v>10137.4</v>
      </c>
      <c r="J26" s="15"/>
      <c r="K26" s="15"/>
      <c r="L26" s="83">
        <f t="shared" si="1"/>
        <v>10137.4</v>
      </c>
      <c r="O26" s="44"/>
    </row>
    <row r="27" spans="1:16">
      <c r="A27" s="198"/>
      <c r="B27" s="200"/>
      <c r="C27" s="202"/>
      <c r="D27" s="19" t="s">
        <v>126</v>
      </c>
      <c r="E27" s="19" t="s">
        <v>137</v>
      </c>
      <c r="F27" s="19" t="s">
        <v>298</v>
      </c>
      <c r="G27" s="19" t="s">
        <v>133</v>
      </c>
      <c r="H27" s="48"/>
      <c r="I27" s="82">
        <v>3012.9</v>
      </c>
      <c r="J27" s="15"/>
      <c r="K27" s="15"/>
      <c r="L27" s="83">
        <f t="shared" si="1"/>
        <v>3012.9</v>
      </c>
      <c r="O27" s="44"/>
    </row>
    <row r="28" spans="1:16">
      <c r="A28" s="198"/>
      <c r="B28" s="200"/>
      <c r="C28" s="202"/>
      <c r="D28" s="19" t="s">
        <v>126</v>
      </c>
      <c r="E28" s="19" t="s">
        <v>137</v>
      </c>
      <c r="F28" s="19" t="s">
        <v>297</v>
      </c>
      <c r="G28" s="19" t="s">
        <v>133</v>
      </c>
      <c r="H28" s="48">
        <v>0</v>
      </c>
      <c r="I28" s="82">
        <v>7137.71</v>
      </c>
      <c r="J28" s="15"/>
      <c r="K28" s="15"/>
      <c r="L28" s="83">
        <f t="shared" si="1"/>
        <v>7137.71</v>
      </c>
      <c r="N28" s="44"/>
    </row>
    <row r="29" spans="1:16">
      <c r="A29" s="198"/>
      <c r="B29" s="200"/>
      <c r="C29" s="202"/>
      <c r="D29" s="19" t="s">
        <v>126</v>
      </c>
      <c r="E29" s="19" t="s">
        <v>137</v>
      </c>
      <c r="F29" s="19" t="s">
        <v>138</v>
      </c>
      <c r="G29" s="19" t="s">
        <v>132</v>
      </c>
      <c r="H29" s="48">
        <v>0</v>
      </c>
      <c r="I29" s="82">
        <v>36251.800000000003</v>
      </c>
      <c r="J29" s="15">
        <v>34692.6</v>
      </c>
      <c r="K29" s="15">
        <v>34692.6</v>
      </c>
      <c r="L29" s="83">
        <f t="shared" si="1"/>
        <v>105637</v>
      </c>
    </row>
    <row r="30" spans="1:16">
      <c r="A30" s="198"/>
      <c r="B30" s="200"/>
      <c r="C30" s="202"/>
      <c r="D30" s="19" t="s">
        <v>126</v>
      </c>
      <c r="E30" s="19" t="s">
        <v>137</v>
      </c>
      <c r="F30" s="138" t="s">
        <v>297</v>
      </c>
      <c r="G30" s="19" t="s">
        <v>133</v>
      </c>
      <c r="H30" s="48"/>
      <c r="I30" s="82">
        <v>70.63</v>
      </c>
      <c r="J30" s="15"/>
      <c r="K30" s="15"/>
      <c r="L30" s="83">
        <f t="shared" si="1"/>
        <v>70.63</v>
      </c>
    </row>
    <row r="31" spans="1:16">
      <c r="A31" s="198"/>
      <c r="B31" s="200"/>
      <c r="C31" s="202"/>
      <c r="D31" s="19" t="s">
        <v>126</v>
      </c>
      <c r="E31" s="19" t="s">
        <v>137</v>
      </c>
      <c r="F31" s="138" t="s">
        <v>298</v>
      </c>
      <c r="G31" s="19" t="s">
        <v>133</v>
      </c>
      <c r="H31" s="48">
        <v>0</v>
      </c>
      <c r="I31" s="82">
        <v>218.53</v>
      </c>
      <c r="J31" s="15"/>
      <c r="K31" s="15"/>
      <c r="L31" s="83">
        <f t="shared" si="1"/>
        <v>218.53</v>
      </c>
      <c r="P31" s="18" t="s">
        <v>141</v>
      </c>
    </row>
    <row r="32" spans="1:16">
      <c r="A32" s="198"/>
      <c r="B32" s="200"/>
      <c r="C32" s="202"/>
      <c r="D32" s="19" t="s">
        <v>126</v>
      </c>
      <c r="E32" s="19" t="s">
        <v>137</v>
      </c>
      <c r="F32" s="19" t="s">
        <v>296</v>
      </c>
      <c r="G32" s="19" t="s">
        <v>133</v>
      </c>
      <c r="H32" s="48">
        <v>0</v>
      </c>
      <c r="I32" s="82">
        <v>101.4</v>
      </c>
      <c r="J32" s="15"/>
      <c r="K32" s="15"/>
      <c r="L32" s="83">
        <f t="shared" si="1"/>
        <v>101.4</v>
      </c>
    </row>
    <row r="33" spans="1:14">
      <c r="A33" s="198"/>
      <c r="B33" s="200"/>
      <c r="C33" s="202"/>
      <c r="D33" s="19" t="s">
        <v>126</v>
      </c>
      <c r="E33" s="19" t="s">
        <v>137</v>
      </c>
      <c r="F33" s="19" t="s">
        <v>142</v>
      </c>
      <c r="G33" s="19" t="s">
        <v>132</v>
      </c>
      <c r="H33" s="48">
        <v>0</v>
      </c>
      <c r="I33" s="82">
        <v>189320.7</v>
      </c>
      <c r="J33" s="15">
        <v>201874.7</v>
      </c>
      <c r="K33" s="15">
        <v>201874.7</v>
      </c>
      <c r="L33" s="83">
        <f t="shared" si="1"/>
        <v>593070.10000000009</v>
      </c>
    </row>
    <row r="34" spans="1:14">
      <c r="A34" s="198"/>
      <c r="B34" s="200"/>
      <c r="C34" s="202"/>
      <c r="D34" s="140" t="s">
        <v>126</v>
      </c>
      <c r="E34" s="140" t="s">
        <v>137</v>
      </c>
      <c r="F34" s="140" t="s">
        <v>300</v>
      </c>
      <c r="G34" s="140" t="s">
        <v>133</v>
      </c>
      <c r="H34" s="48"/>
      <c r="I34" s="82">
        <v>6</v>
      </c>
      <c r="J34" s="15"/>
      <c r="K34" s="15"/>
      <c r="L34" s="83">
        <f t="shared" si="1"/>
        <v>6</v>
      </c>
    </row>
    <row r="35" spans="1:14">
      <c r="A35" s="198"/>
      <c r="B35" s="200"/>
      <c r="C35" s="202"/>
      <c r="D35" s="143" t="s">
        <v>126</v>
      </c>
      <c r="E35" s="143" t="s">
        <v>137</v>
      </c>
      <c r="F35" s="143" t="s">
        <v>301</v>
      </c>
      <c r="G35" s="143" t="s">
        <v>133</v>
      </c>
      <c r="H35" s="48"/>
      <c r="I35" s="82">
        <v>0.6</v>
      </c>
      <c r="J35" s="15"/>
      <c r="K35" s="15"/>
      <c r="L35" s="83">
        <f t="shared" si="1"/>
        <v>0.6</v>
      </c>
    </row>
    <row r="36" spans="1:14">
      <c r="A36" s="198"/>
      <c r="B36" s="200"/>
      <c r="C36" s="202"/>
      <c r="D36" s="19" t="s">
        <v>126</v>
      </c>
      <c r="E36" s="19" t="s">
        <v>143</v>
      </c>
      <c r="F36" s="19" t="s">
        <v>32</v>
      </c>
      <c r="G36" s="19" t="s">
        <v>32</v>
      </c>
      <c r="H36" s="48">
        <f>SUM(H37:H42)</f>
        <v>0</v>
      </c>
      <c r="I36" s="82">
        <f>I37+I38+I39+I40+I42+I43+I41</f>
        <v>28034.170000000002</v>
      </c>
      <c r="J36" s="82">
        <f t="shared" ref="J36:K36" si="4">J37+J38+J39+J40+J42+J43+J41</f>
        <v>16900</v>
      </c>
      <c r="K36" s="82">
        <f t="shared" si="4"/>
        <v>17290</v>
      </c>
      <c r="L36" s="83">
        <f t="shared" si="1"/>
        <v>62224.17</v>
      </c>
      <c r="N36" s="44"/>
    </row>
    <row r="37" spans="1:14">
      <c r="A37" s="198"/>
      <c r="B37" s="200"/>
      <c r="C37" s="202"/>
      <c r="D37" s="19" t="s">
        <v>126</v>
      </c>
      <c r="E37" s="19" t="s">
        <v>143</v>
      </c>
      <c r="F37" s="19" t="s">
        <v>131</v>
      </c>
      <c r="G37" s="19" t="s">
        <v>132</v>
      </c>
      <c r="H37" s="48">
        <v>0</v>
      </c>
      <c r="I37" s="82">
        <v>16731.8</v>
      </c>
      <c r="J37" s="15">
        <v>16900</v>
      </c>
      <c r="K37" s="15">
        <v>17290</v>
      </c>
      <c r="L37" s="83">
        <f t="shared" si="1"/>
        <v>50921.8</v>
      </c>
    </row>
    <row r="38" spans="1:14">
      <c r="A38" s="198"/>
      <c r="B38" s="200"/>
      <c r="C38" s="202"/>
      <c r="D38" s="137" t="s">
        <v>126</v>
      </c>
      <c r="E38" s="137" t="s">
        <v>143</v>
      </c>
      <c r="F38" s="137" t="s">
        <v>131</v>
      </c>
      <c r="G38" s="137" t="s">
        <v>133</v>
      </c>
      <c r="H38" s="48"/>
      <c r="I38" s="82">
        <v>423.54</v>
      </c>
      <c r="J38" s="15"/>
      <c r="K38" s="15"/>
      <c r="L38" s="83">
        <f t="shared" si="1"/>
        <v>423.54</v>
      </c>
    </row>
    <row r="39" spans="1:14">
      <c r="A39" s="198"/>
      <c r="B39" s="200"/>
      <c r="C39" s="202"/>
      <c r="D39" s="19" t="s">
        <v>126</v>
      </c>
      <c r="E39" s="19" t="s">
        <v>143</v>
      </c>
      <c r="F39" s="19" t="s">
        <v>134</v>
      </c>
      <c r="G39" s="19" t="s">
        <v>132</v>
      </c>
      <c r="H39" s="48"/>
      <c r="I39" s="82">
        <v>642.16</v>
      </c>
      <c r="J39" s="15"/>
      <c r="K39" s="15"/>
      <c r="L39" s="83">
        <f t="shared" si="1"/>
        <v>642.16</v>
      </c>
    </row>
    <row r="40" spans="1:14">
      <c r="A40" s="198"/>
      <c r="B40" s="200"/>
      <c r="C40" s="202"/>
      <c r="D40" s="19" t="s">
        <v>126</v>
      </c>
      <c r="E40" s="19" t="s">
        <v>143</v>
      </c>
      <c r="F40" s="19" t="s">
        <v>144</v>
      </c>
      <c r="G40" s="19" t="s">
        <v>132</v>
      </c>
      <c r="H40" s="48">
        <v>0</v>
      </c>
      <c r="I40" s="82">
        <v>1093.7</v>
      </c>
      <c r="J40" s="15"/>
      <c r="K40" s="15"/>
      <c r="L40" s="83">
        <f t="shared" si="1"/>
        <v>1093.7</v>
      </c>
    </row>
    <row r="41" spans="1:14">
      <c r="A41" s="198"/>
      <c r="B41" s="200"/>
      <c r="C41" s="202"/>
      <c r="D41" s="150" t="s">
        <v>126</v>
      </c>
      <c r="E41" s="150" t="s">
        <v>143</v>
      </c>
      <c r="F41" s="150" t="s">
        <v>305</v>
      </c>
      <c r="G41" s="150" t="s">
        <v>132</v>
      </c>
      <c r="H41" s="48"/>
      <c r="I41" s="82">
        <v>22.27</v>
      </c>
      <c r="J41" s="15"/>
      <c r="K41" s="15"/>
      <c r="L41" s="83">
        <f t="shared" si="1"/>
        <v>22.27</v>
      </c>
    </row>
    <row r="42" spans="1:14">
      <c r="A42" s="198"/>
      <c r="B42" s="200"/>
      <c r="C42" s="202"/>
      <c r="D42" s="19" t="s">
        <v>126</v>
      </c>
      <c r="E42" s="19" t="s">
        <v>143</v>
      </c>
      <c r="F42" s="19" t="s">
        <v>142</v>
      </c>
      <c r="G42" s="19" t="s">
        <v>132</v>
      </c>
      <c r="H42" s="48">
        <v>0</v>
      </c>
      <c r="I42" s="82">
        <v>9033</v>
      </c>
      <c r="J42" s="15"/>
      <c r="K42" s="15"/>
      <c r="L42" s="83">
        <f t="shared" si="1"/>
        <v>9033</v>
      </c>
    </row>
    <row r="43" spans="1:14">
      <c r="A43" s="198"/>
      <c r="B43" s="200"/>
      <c r="C43" s="202"/>
      <c r="D43" s="139" t="s">
        <v>126</v>
      </c>
      <c r="E43" s="139" t="s">
        <v>143</v>
      </c>
      <c r="F43" s="139" t="s">
        <v>299</v>
      </c>
      <c r="G43" s="139" t="s">
        <v>132</v>
      </c>
      <c r="H43" s="48"/>
      <c r="I43" s="82">
        <v>87.7</v>
      </c>
      <c r="J43" s="15"/>
      <c r="K43" s="15"/>
      <c r="L43" s="83">
        <f t="shared" si="1"/>
        <v>87.7</v>
      </c>
    </row>
    <row r="44" spans="1:14">
      <c r="A44" s="198"/>
      <c r="B44" s="200"/>
      <c r="C44" s="202"/>
      <c r="D44" s="19" t="s">
        <v>126</v>
      </c>
      <c r="E44" s="19" t="s">
        <v>145</v>
      </c>
      <c r="F44" s="19" t="s">
        <v>32</v>
      </c>
      <c r="G44" s="19" t="s">
        <v>32</v>
      </c>
      <c r="H44" s="48">
        <f>H47+H48+H49+H50+H51</f>
        <v>0</v>
      </c>
      <c r="I44" s="82">
        <f>I45+I48+I49+I50+I51</f>
        <v>4689.38</v>
      </c>
      <c r="J44" s="15">
        <f>J47+J48+J49+J50+J51</f>
        <v>4571.8</v>
      </c>
      <c r="K44" s="15">
        <f>K51+K50+K48+K47</f>
        <v>4571.8</v>
      </c>
      <c r="L44" s="83">
        <f t="shared" si="1"/>
        <v>13832.98</v>
      </c>
    </row>
    <row r="45" spans="1:14">
      <c r="A45" s="198"/>
      <c r="B45" s="200"/>
      <c r="C45" s="202"/>
      <c r="D45" s="19" t="s">
        <v>126</v>
      </c>
      <c r="E45" s="19" t="s">
        <v>145</v>
      </c>
      <c r="F45" s="19" t="s">
        <v>32</v>
      </c>
      <c r="G45" s="19" t="s">
        <v>32</v>
      </c>
      <c r="H45" s="48"/>
      <c r="I45" s="82">
        <f>I46+I47</f>
        <v>1452.39</v>
      </c>
      <c r="J45" s="82">
        <f t="shared" ref="J45:K45" si="5">J46+J47</f>
        <v>1000</v>
      </c>
      <c r="K45" s="82">
        <f t="shared" si="5"/>
        <v>1000</v>
      </c>
      <c r="L45" s="83">
        <f t="shared" si="1"/>
        <v>3452.3900000000003</v>
      </c>
    </row>
    <row r="46" spans="1:14">
      <c r="A46" s="198"/>
      <c r="B46" s="200"/>
      <c r="C46" s="202"/>
      <c r="D46" s="19" t="s">
        <v>126</v>
      </c>
      <c r="E46" s="19" t="s">
        <v>145</v>
      </c>
      <c r="F46" s="19" t="s">
        <v>146</v>
      </c>
      <c r="G46" s="19" t="s">
        <v>147</v>
      </c>
      <c r="H46" s="48"/>
      <c r="I46" s="82">
        <v>213.99</v>
      </c>
      <c r="J46" s="15"/>
      <c r="K46" s="15"/>
      <c r="L46" s="83">
        <f t="shared" si="1"/>
        <v>213.99</v>
      </c>
    </row>
    <row r="47" spans="1:14">
      <c r="A47" s="198"/>
      <c r="B47" s="200"/>
      <c r="C47" s="202"/>
      <c r="D47" s="19" t="s">
        <v>126</v>
      </c>
      <c r="E47" s="19" t="s">
        <v>145</v>
      </c>
      <c r="F47" s="19" t="s">
        <v>146</v>
      </c>
      <c r="G47" s="19" t="s">
        <v>148</v>
      </c>
      <c r="H47" s="48">
        <v>0</v>
      </c>
      <c r="I47" s="82">
        <v>1238.4000000000001</v>
      </c>
      <c r="J47" s="15">
        <v>1000</v>
      </c>
      <c r="K47" s="15">
        <v>1000</v>
      </c>
      <c r="L47" s="83">
        <f t="shared" si="1"/>
        <v>3238.4</v>
      </c>
    </row>
    <row r="48" spans="1:14" ht="15.75" hidden="1" customHeight="1">
      <c r="A48" s="198"/>
      <c r="B48" s="200"/>
      <c r="C48" s="202"/>
      <c r="D48" s="19" t="s">
        <v>126</v>
      </c>
      <c r="E48" s="19" t="s">
        <v>145</v>
      </c>
      <c r="F48" s="19" t="s">
        <v>149</v>
      </c>
      <c r="G48" s="19" t="s">
        <v>148</v>
      </c>
      <c r="H48" s="48">
        <v>0</v>
      </c>
      <c r="I48" s="82"/>
      <c r="J48" s="15"/>
      <c r="K48" s="15"/>
      <c r="L48" s="83">
        <f t="shared" si="1"/>
        <v>0</v>
      </c>
    </row>
    <row r="49" spans="1:12" ht="15.75" hidden="1" customHeight="1">
      <c r="A49" s="198"/>
      <c r="B49" s="200"/>
      <c r="C49" s="202"/>
      <c r="D49" s="19" t="s">
        <v>126</v>
      </c>
      <c r="E49" s="19" t="s">
        <v>145</v>
      </c>
      <c r="F49" s="19" t="s">
        <v>150</v>
      </c>
      <c r="G49" s="19" t="s">
        <v>147</v>
      </c>
      <c r="H49" s="48">
        <v>0</v>
      </c>
      <c r="I49" s="82"/>
      <c r="J49" s="15"/>
      <c r="K49" s="15"/>
      <c r="L49" s="83">
        <f t="shared" si="1"/>
        <v>0</v>
      </c>
    </row>
    <row r="50" spans="1:12" ht="15.75" hidden="1" customHeight="1">
      <c r="A50" s="198"/>
      <c r="B50" s="200"/>
      <c r="C50" s="202"/>
      <c r="D50" s="19" t="s">
        <v>126</v>
      </c>
      <c r="E50" s="19" t="s">
        <v>145</v>
      </c>
      <c r="F50" s="19" t="s">
        <v>151</v>
      </c>
      <c r="G50" s="19" t="s">
        <v>147</v>
      </c>
      <c r="H50" s="48">
        <v>0</v>
      </c>
      <c r="I50" s="82"/>
      <c r="J50" s="15"/>
      <c r="K50" s="15"/>
      <c r="L50" s="83">
        <f t="shared" si="1"/>
        <v>0</v>
      </c>
    </row>
    <row r="51" spans="1:12">
      <c r="A51" s="198"/>
      <c r="B51" s="200"/>
      <c r="C51" s="202"/>
      <c r="D51" s="19" t="s">
        <v>126</v>
      </c>
      <c r="E51" s="19" t="s">
        <v>145</v>
      </c>
      <c r="F51" s="19" t="s">
        <v>152</v>
      </c>
      <c r="G51" s="19" t="s">
        <v>152</v>
      </c>
      <c r="H51" s="48">
        <v>0</v>
      </c>
      <c r="I51" s="82">
        <f>I56+I57+I58</f>
        <v>3236.9900000000002</v>
      </c>
      <c r="J51" s="82">
        <f t="shared" ref="J51:K51" si="6">J56+J57+J58</f>
        <v>3571.8</v>
      </c>
      <c r="K51" s="82">
        <f t="shared" si="6"/>
        <v>3571.8</v>
      </c>
      <c r="L51" s="83">
        <f t="shared" si="1"/>
        <v>10380.59</v>
      </c>
    </row>
    <row r="52" spans="1:12" ht="15.75" hidden="1" customHeight="1">
      <c r="A52" s="198"/>
      <c r="B52" s="200"/>
      <c r="C52" s="202"/>
      <c r="D52" s="19" t="s">
        <v>153</v>
      </c>
      <c r="E52" s="19" t="s">
        <v>154</v>
      </c>
      <c r="F52" s="19" t="s">
        <v>155</v>
      </c>
      <c r="G52" s="19" t="s">
        <v>32</v>
      </c>
      <c r="H52" s="48">
        <f>H53+H55+H54</f>
        <v>0</v>
      </c>
      <c r="I52" s="82">
        <f>I53+I55+I54</f>
        <v>0</v>
      </c>
      <c r="J52" s="15">
        <f>J53+J55+J54</f>
        <v>0</v>
      </c>
      <c r="K52" s="15">
        <v>0</v>
      </c>
      <c r="L52" s="83">
        <f t="shared" si="1"/>
        <v>0</v>
      </c>
    </row>
    <row r="53" spans="1:12" ht="15.75" hidden="1" customHeight="1">
      <c r="A53" s="198"/>
      <c r="B53" s="200"/>
      <c r="C53" s="202"/>
      <c r="D53" s="19" t="s">
        <v>156</v>
      </c>
      <c r="E53" s="19" t="s">
        <v>157</v>
      </c>
      <c r="F53" s="19" t="s">
        <v>158</v>
      </c>
      <c r="G53" s="19" t="s">
        <v>159</v>
      </c>
      <c r="H53" s="48">
        <v>0</v>
      </c>
      <c r="I53" s="82">
        <v>0</v>
      </c>
      <c r="J53" s="15">
        <v>0</v>
      </c>
      <c r="K53" s="15">
        <v>0</v>
      </c>
      <c r="L53" s="83">
        <f t="shared" si="1"/>
        <v>0</v>
      </c>
    </row>
    <row r="54" spans="1:12" ht="15.75" hidden="1" customHeight="1">
      <c r="A54" s="198"/>
      <c r="B54" s="200"/>
      <c r="C54" s="202"/>
      <c r="D54" s="19" t="s">
        <v>160</v>
      </c>
      <c r="E54" s="19" t="s">
        <v>161</v>
      </c>
      <c r="F54" s="19" t="s">
        <v>162</v>
      </c>
      <c r="G54" s="19" t="s">
        <v>147</v>
      </c>
      <c r="H54" s="48">
        <v>0</v>
      </c>
      <c r="I54" s="82">
        <v>0</v>
      </c>
      <c r="J54" s="15">
        <v>0</v>
      </c>
      <c r="K54" s="15">
        <v>0</v>
      </c>
      <c r="L54" s="83">
        <f t="shared" si="1"/>
        <v>0</v>
      </c>
    </row>
    <row r="55" spans="1:12" ht="15.75" hidden="1" customHeight="1">
      <c r="A55" s="198"/>
      <c r="B55" s="200"/>
      <c r="C55" s="202"/>
      <c r="D55" s="19" t="s">
        <v>163</v>
      </c>
      <c r="E55" s="19" t="s">
        <v>164</v>
      </c>
      <c r="F55" s="19" t="s">
        <v>165</v>
      </c>
      <c r="G55" s="19" t="s">
        <v>166</v>
      </c>
      <c r="H55" s="48">
        <v>0</v>
      </c>
      <c r="I55" s="82">
        <v>0</v>
      </c>
      <c r="J55" s="15">
        <v>0</v>
      </c>
      <c r="K55" s="15">
        <v>0</v>
      </c>
      <c r="L55" s="83">
        <f t="shared" si="1"/>
        <v>0</v>
      </c>
    </row>
    <row r="56" spans="1:12">
      <c r="A56" s="198"/>
      <c r="B56" s="200"/>
      <c r="C56" s="202"/>
      <c r="D56" s="19" t="s">
        <v>126</v>
      </c>
      <c r="E56" s="19" t="s">
        <v>145</v>
      </c>
      <c r="F56" s="19" t="s">
        <v>167</v>
      </c>
      <c r="G56" s="19" t="s">
        <v>133</v>
      </c>
      <c r="H56" s="48"/>
      <c r="I56" s="82">
        <v>2084.3000000000002</v>
      </c>
      <c r="J56" s="82">
        <v>2250.6</v>
      </c>
      <c r="K56" s="82">
        <v>2250.6</v>
      </c>
      <c r="L56" s="83">
        <f t="shared" si="1"/>
        <v>6585.5</v>
      </c>
    </row>
    <row r="57" spans="1:12">
      <c r="A57" s="198"/>
      <c r="B57" s="200"/>
      <c r="C57" s="202"/>
      <c r="D57" s="19" t="s">
        <v>126</v>
      </c>
      <c r="E57" s="19" t="s">
        <v>145</v>
      </c>
      <c r="F57" s="19" t="s">
        <v>167</v>
      </c>
      <c r="G57" s="19" t="s">
        <v>147</v>
      </c>
      <c r="H57" s="48"/>
      <c r="I57" s="82">
        <v>1118.76</v>
      </c>
      <c r="J57" s="82">
        <v>1321.2</v>
      </c>
      <c r="K57" s="82">
        <v>1321.2</v>
      </c>
      <c r="L57" s="83">
        <f t="shared" si="1"/>
        <v>3761.16</v>
      </c>
    </row>
    <row r="58" spans="1:12">
      <c r="A58" s="198"/>
      <c r="B58" s="200"/>
      <c r="C58" s="202"/>
      <c r="D58" s="139" t="s">
        <v>126</v>
      </c>
      <c r="E58" s="139" t="s">
        <v>145</v>
      </c>
      <c r="F58" s="139" t="s">
        <v>167</v>
      </c>
      <c r="G58" s="139" t="s">
        <v>291</v>
      </c>
      <c r="H58" s="48"/>
      <c r="I58" s="82">
        <v>33.93</v>
      </c>
      <c r="J58" s="82"/>
      <c r="K58" s="82"/>
      <c r="L58" s="83">
        <f t="shared" si="1"/>
        <v>33.93</v>
      </c>
    </row>
    <row r="59" spans="1:12">
      <c r="A59" s="198"/>
      <c r="B59" s="200"/>
      <c r="C59" s="202"/>
      <c r="D59" s="19" t="s">
        <v>126</v>
      </c>
      <c r="E59" s="19" t="s">
        <v>168</v>
      </c>
      <c r="F59" s="19" t="s">
        <v>32</v>
      </c>
      <c r="G59" s="19" t="s">
        <v>32</v>
      </c>
      <c r="H59" s="48">
        <f>H60+H61</f>
        <v>0</v>
      </c>
      <c r="I59" s="82">
        <f>I60+I61+I62</f>
        <v>16394.39</v>
      </c>
      <c r="J59" s="82">
        <f t="shared" ref="J59:K59" si="7">J60+J61+J62</f>
        <v>15718.5</v>
      </c>
      <c r="K59" s="82">
        <f t="shared" si="7"/>
        <v>15718.5</v>
      </c>
      <c r="L59" s="83">
        <f t="shared" si="1"/>
        <v>47831.39</v>
      </c>
    </row>
    <row r="60" spans="1:12">
      <c r="A60" s="198"/>
      <c r="B60" s="200"/>
      <c r="C60" s="202"/>
      <c r="D60" s="19" t="s">
        <v>126</v>
      </c>
      <c r="E60" s="19" t="s">
        <v>168</v>
      </c>
      <c r="F60" s="19" t="s">
        <v>169</v>
      </c>
      <c r="G60" s="19" t="s">
        <v>132</v>
      </c>
      <c r="H60" s="48">
        <v>0</v>
      </c>
      <c r="I60" s="82">
        <v>223.1</v>
      </c>
      <c r="J60" s="15">
        <v>348</v>
      </c>
      <c r="K60" s="15">
        <v>348</v>
      </c>
      <c r="L60" s="83">
        <f t="shared" si="1"/>
        <v>919.1</v>
      </c>
    </row>
    <row r="61" spans="1:12">
      <c r="A61" s="198"/>
      <c r="B61" s="200"/>
      <c r="C61" s="202"/>
      <c r="D61" s="19" t="s">
        <v>126</v>
      </c>
      <c r="E61" s="19" t="s">
        <v>168</v>
      </c>
      <c r="F61" s="19" t="s">
        <v>170</v>
      </c>
      <c r="G61" s="19" t="s">
        <v>133</v>
      </c>
      <c r="H61" s="48">
        <v>0</v>
      </c>
      <c r="I61" s="82">
        <v>15861.94</v>
      </c>
      <c r="J61" s="15">
        <v>15370.5</v>
      </c>
      <c r="K61" s="15">
        <v>15370.5</v>
      </c>
      <c r="L61" s="83">
        <f t="shared" si="1"/>
        <v>46602.94</v>
      </c>
    </row>
    <row r="62" spans="1:12">
      <c r="A62" s="198"/>
      <c r="B62" s="200"/>
      <c r="C62" s="202"/>
      <c r="D62" s="136" t="s">
        <v>126</v>
      </c>
      <c r="E62" s="136" t="s">
        <v>168</v>
      </c>
      <c r="F62" s="136" t="s">
        <v>170</v>
      </c>
      <c r="G62" s="136" t="s">
        <v>291</v>
      </c>
      <c r="H62" s="48"/>
      <c r="I62" s="82">
        <v>309.35000000000002</v>
      </c>
      <c r="J62" s="15"/>
      <c r="K62" s="15"/>
      <c r="L62" s="83">
        <f t="shared" si="1"/>
        <v>309.35000000000002</v>
      </c>
    </row>
    <row r="63" spans="1:12">
      <c r="A63" s="198"/>
      <c r="B63" s="200"/>
      <c r="C63" s="202"/>
      <c r="D63" s="19" t="s">
        <v>126</v>
      </c>
      <c r="E63" s="19" t="s">
        <v>171</v>
      </c>
      <c r="F63" s="19" t="s">
        <v>32</v>
      </c>
      <c r="G63" s="19" t="s">
        <v>32</v>
      </c>
      <c r="H63" s="48">
        <f>H64+H65</f>
        <v>0</v>
      </c>
      <c r="I63" s="82">
        <f>I64+I65</f>
        <v>2130.4</v>
      </c>
      <c r="J63" s="15">
        <f>J64+J65</f>
        <v>2764.6</v>
      </c>
      <c r="K63" s="15">
        <f>K64+K65</f>
        <v>2764.6</v>
      </c>
      <c r="L63" s="83">
        <f t="shared" si="1"/>
        <v>7659.6</v>
      </c>
    </row>
    <row r="64" spans="1:12">
      <c r="A64" s="198"/>
      <c r="B64" s="200"/>
      <c r="C64" s="202"/>
      <c r="D64" s="19" t="s">
        <v>126</v>
      </c>
      <c r="E64" s="19" t="s">
        <v>171</v>
      </c>
      <c r="F64" s="19" t="s">
        <v>172</v>
      </c>
      <c r="G64" s="14">
        <v>244</v>
      </c>
      <c r="H64" s="48">
        <v>0</v>
      </c>
      <c r="I64" s="82"/>
      <c r="J64" s="15">
        <v>54.2</v>
      </c>
      <c r="K64" s="15">
        <v>54.2</v>
      </c>
      <c r="L64" s="83">
        <f t="shared" si="1"/>
        <v>108.4</v>
      </c>
    </row>
    <row r="65" spans="1:14">
      <c r="A65" s="198"/>
      <c r="B65" s="200"/>
      <c r="C65" s="202"/>
      <c r="D65" s="19" t="s">
        <v>126</v>
      </c>
      <c r="E65" s="19" t="s">
        <v>171</v>
      </c>
      <c r="F65" s="19" t="s">
        <v>172</v>
      </c>
      <c r="G65" s="14">
        <v>321</v>
      </c>
      <c r="H65" s="48">
        <v>0</v>
      </c>
      <c r="I65" s="82">
        <v>2130.4</v>
      </c>
      <c r="J65" s="15">
        <v>2710.4</v>
      </c>
      <c r="K65" s="15">
        <v>2710.4</v>
      </c>
      <c r="L65" s="83">
        <f t="shared" si="1"/>
        <v>7551.2000000000007</v>
      </c>
    </row>
    <row r="66" spans="1:14" ht="31.5">
      <c r="A66" s="206" t="s">
        <v>6</v>
      </c>
      <c r="B66" s="199" t="s">
        <v>173</v>
      </c>
      <c r="C66" s="30" t="s">
        <v>201</v>
      </c>
      <c r="D66" s="19" t="s">
        <v>32</v>
      </c>
      <c r="E66" s="14" t="s">
        <v>32</v>
      </c>
      <c r="F66" s="14" t="s">
        <v>32</v>
      </c>
      <c r="G66" s="14" t="s">
        <v>32</v>
      </c>
      <c r="H66" s="45">
        <f>H67+H69</f>
        <v>0</v>
      </c>
      <c r="I66" s="82">
        <f>I67+I69</f>
        <v>209.8</v>
      </c>
      <c r="J66" s="15">
        <f>J67+J69</f>
        <v>50</v>
      </c>
      <c r="K66" s="15">
        <f>K67+K69</f>
        <v>50</v>
      </c>
      <c r="L66" s="83">
        <f t="shared" si="1"/>
        <v>309.8</v>
      </c>
    </row>
    <row r="67" spans="1:14" ht="20.25" customHeight="1">
      <c r="A67" s="206"/>
      <c r="B67" s="199"/>
      <c r="C67" s="30" t="s">
        <v>33</v>
      </c>
      <c r="D67" s="19" t="s">
        <v>125</v>
      </c>
      <c r="E67" s="14" t="s">
        <v>32</v>
      </c>
      <c r="F67" s="14" t="s">
        <v>32</v>
      </c>
      <c r="G67" s="14" t="s">
        <v>32</v>
      </c>
      <c r="H67" s="45">
        <f>H68</f>
        <v>0</v>
      </c>
      <c r="I67" s="82">
        <f>I68</f>
        <v>77.5</v>
      </c>
      <c r="J67" s="82"/>
      <c r="K67" s="82"/>
      <c r="L67" s="83">
        <f t="shared" si="1"/>
        <v>77.5</v>
      </c>
      <c r="N67" s="50"/>
    </row>
    <row r="68" spans="1:14" ht="20.25" customHeight="1">
      <c r="A68" s="206"/>
      <c r="B68" s="199"/>
      <c r="C68" s="30" t="s">
        <v>124</v>
      </c>
      <c r="D68" s="19" t="s">
        <v>125</v>
      </c>
      <c r="E68" s="19" t="s">
        <v>157</v>
      </c>
      <c r="F68" s="19" t="s">
        <v>174</v>
      </c>
      <c r="G68" s="14">
        <v>244</v>
      </c>
      <c r="H68" s="45">
        <v>0</v>
      </c>
      <c r="I68" s="82">
        <v>77.5</v>
      </c>
      <c r="J68" s="15"/>
      <c r="K68" s="15"/>
      <c r="L68" s="83">
        <f t="shared" si="1"/>
        <v>77.5</v>
      </c>
      <c r="N68" s="207"/>
    </row>
    <row r="69" spans="1:14" ht="23.25" customHeight="1">
      <c r="A69" s="206"/>
      <c r="B69" s="199"/>
      <c r="C69" s="30" t="s">
        <v>33</v>
      </c>
      <c r="D69" s="19" t="s">
        <v>126</v>
      </c>
      <c r="E69" s="14" t="s">
        <v>32</v>
      </c>
      <c r="F69" s="14" t="s">
        <v>32</v>
      </c>
      <c r="G69" s="14" t="s">
        <v>32</v>
      </c>
      <c r="H69" s="45">
        <f>H70+H71</f>
        <v>0</v>
      </c>
      <c r="I69" s="82">
        <f>I70+I71</f>
        <v>132.30000000000001</v>
      </c>
      <c r="J69" s="15">
        <f>J70+J71</f>
        <v>50</v>
      </c>
      <c r="K69" s="15">
        <f>K70+K71</f>
        <v>50</v>
      </c>
      <c r="L69" s="83">
        <f t="shared" si="1"/>
        <v>232.3</v>
      </c>
      <c r="N69" s="207"/>
    </row>
    <row r="70" spans="1:14" ht="20.25" customHeight="1">
      <c r="A70" s="206"/>
      <c r="B70" s="199"/>
      <c r="C70" s="208" t="s">
        <v>93</v>
      </c>
      <c r="D70" s="19" t="s">
        <v>126</v>
      </c>
      <c r="E70" s="19" t="s">
        <v>157</v>
      </c>
      <c r="F70" s="19" t="s">
        <v>175</v>
      </c>
      <c r="G70" s="14">
        <v>612</v>
      </c>
      <c r="H70" s="45">
        <v>0</v>
      </c>
      <c r="I70" s="82">
        <v>24</v>
      </c>
      <c r="J70" s="15"/>
      <c r="K70" s="15"/>
      <c r="L70" s="83">
        <f t="shared" si="1"/>
        <v>24</v>
      </c>
      <c r="N70" s="50"/>
    </row>
    <row r="71" spans="1:14" ht="19.5" customHeight="1">
      <c r="A71" s="206"/>
      <c r="B71" s="199"/>
      <c r="C71" s="208"/>
      <c r="D71" s="19" t="s">
        <v>126</v>
      </c>
      <c r="E71" s="19" t="s">
        <v>157</v>
      </c>
      <c r="F71" s="19" t="s">
        <v>176</v>
      </c>
      <c r="G71" s="14">
        <v>612</v>
      </c>
      <c r="H71" s="45">
        <v>0</v>
      </c>
      <c r="I71" s="82">
        <v>108.3</v>
      </c>
      <c r="J71" s="15">
        <v>50</v>
      </c>
      <c r="K71" s="15">
        <v>50</v>
      </c>
      <c r="L71" s="83">
        <f t="shared" ref="L71:L97" si="8">I71+J71+K71</f>
        <v>208.3</v>
      </c>
      <c r="N71" s="50"/>
    </row>
    <row r="72" spans="1:14" ht="31.5">
      <c r="A72" s="206" t="s">
        <v>34</v>
      </c>
      <c r="B72" s="199" t="s">
        <v>177</v>
      </c>
      <c r="C72" s="30" t="s">
        <v>201</v>
      </c>
      <c r="D72" s="19" t="s">
        <v>32</v>
      </c>
      <c r="E72" s="14" t="s">
        <v>32</v>
      </c>
      <c r="F72" s="14" t="s">
        <v>32</v>
      </c>
      <c r="G72" s="14" t="s">
        <v>32</v>
      </c>
      <c r="H72" s="45">
        <f>H73+H75</f>
        <v>0</v>
      </c>
      <c r="I72" s="82">
        <f>I73+I75</f>
        <v>20432.120000000003</v>
      </c>
      <c r="J72" s="15">
        <f>J73+J75</f>
        <v>17248.899999999998</v>
      </c>
      <c r="K72" s="15">
        <f>K73+K75</f>
        <v>13973.300000000001</v>
      </c>
      <c r="L72" s="83">
        <f t="shared" si="8"/>
        <v>51654.320000000007</v>
      </c>
      <c r="N72" s="50"/>
    </row>
    <row r="73" spans="1:14">
      <c r="A73" s="206"/>
      <c r="B73" s="199"/>
      <c r="C73" s="30" t="s">
        <v>33</v>
      </c>
      <c r="D73" s="19" t="s">
        <v>178</v>
      </c>
      <c r="E73" s="14" t="s">
        <v>32</v>
      </c>
      <c r="F73" s="14" t="s">
        <v>32</v>
      </c>
      <c r="G73" s="14" t="s">
        <v>32</v>
      </c>
      <c r="H73" s="45">
        <f>H74</f>
        <v>0</v>
      </c>
      <c r="I73" s="82">
        <f>I74</f>
        <v>18452.740000000002</v>
      </c>
      <c r="J73" s="15">
        <f>J74</f>
        <v>15286.3</v>
      </c>
      <c r="K73" s="15">
        <f>K74</f>
        <v>12010.7</v>
      </c>
      <c r="L73" s="83">
        <f t="shared" si="8"/>
        <v>45749.740000000005</v>
      </c>
    </row>
    <row r="74" spans="1:14" ht="21.75" customHeight="1">
      <c r="A74" s="206"/>
      <c r="B74" s="199"/>
      <c r="C74" s="30" t="s">
        <v>179</v>
      </c>
      <c r="D74" s="19" t="s">
        <v>178</v>
      </c>
      <c r="E74" s="14">
        <v>1004</v>
      </c>
      <c r="F74" s="19" t="s">
        <v>180</v>
      </c>
      <c r="G74" s="14">
        <v>412</v>
      </c>
      <c r="H74" s="45">
        <v>0</v>
      </c>
      <c r="I74" s="82">
        <v>18452.740000000002</v>
      </c>
      <c r="J74" s="82">
        <v>15286.3</v>
      </c>
      <c r="K74" s="15">
        <v>12010.7</v>
      </c>
      <c r="L74" s="83">
        <f t="shared" si="8"/>
        <v>45749.740000000005</v>
      </c>
    </row>
    <row r="75" spans="1:14" ht="22.5" customHeight="1">
      <c r="A75" s="206"/>
      <c r="B75" s="199"/>
      <c r="C75" s="30" t="s">
        <v>33</v>
      </c>
      <c r="D75" s="19" t="s">
        <v>126</v>
      </c>
      <c r="E75" s="14" t="s">
        <v>32</v>
      </c>
      <c r="F75" s="14" t="s">
        <v>32</v>
      </c>
      <c r="G75" s="14" t="s">
        <v>32</v>
      </c>
      <c r="H75" s="45">
        <f>H76+H77</f>
        <v>0</v>
      </c>
      <c r="I75" s="82">
        <f>I76+I77</f>
        <v>1979.38</v>
      </c>
      <c r="J75" s="15">
        <f>J76+J77</f>
        <v>1962.6</v>
      </c>
      <c r="K75" s="15">
        <f>K76+K77</f>
        <v>1962.6</v>
      </c>
      <c r="L75" s="83">
        <f t="shared" si="8"/>
        <v>5904.58</v>
      </c>
    </row>
    <row r="76" spans="1:14" ht="23.25" customHeight="1">
      <c r="A76" s="206"/>
      <c r="B76" s="199"/>
      <c r="C76" s="208" t="s">
        <v>93</v>
      </c>
      <c r="D76" s="19" t="s">
        <v>126</v>
      </c>
      <c r="E76" s="19" t="s">
        <v>157</v>
      </c>
      <c r="F76" s="19" t="s">
        <v>181</v>
      </c>
      <c r="G76" s="14">
        <v>120</v>
      </c>
      <c r="H76" s="45">
        <v>0</v>
      </c>
      <c r="I76" s="82">
        <v>1587.88</v>
      </c>
      <c r="J76" s="15">
        <v>1561.1</v>
      </c>
      <c r="K76" s="15">
        <v>1561.1</v>
      </c>
      <c r="L76" s="83">
        <f t="shared" si="8"/>
        <v>4710.08</v>
      </c>
    </row>
    <row r="77" spans="1:14" ht="23.25" customHeight="1">
      <c r="A77" s="206"/>
      <c r="B77" s="199"/>
      <c r="C77" s="208"/>
      <c r="D77" s="19" t="s">
        <v>126</v>
      </c>
      <c r="E77" s="19" t="s">
        <v>157</v>
      </c>
      <c r="F77" s="19" t="s">
        <v>181</v>
      </c>
      <c r="G77" s="37">
        <v>244</v>
      </c>
      <c r="H77" s="45">
        <v>0</v>
      </c>
      <c r="I77" s="82">
        <v>391.5</v>
      </c>
      <c r="J77" s="15">
        <v>401.5</v>
      </c>
      <c r="K77" s="15">
        <v>401.5</v>
      </c>
      <c r="L77" s="83">
        <f t="shared" si="8"/>
        <v>1194.5</v>
      </c>
    </row>
    <row r="78" spans="1:14" ht="36" customHeight="1">
      <c r="A78" s="215" t="s">
        <v>35</v>
      </c>
      <c r="B78" s="204" t="s">
        <v>182</v>
      </c>
      <c r="C78" s="30" t="s">
        <v>122</v>
      </c>
      <c r="D78" s="19" t="s">
        <v>32</v>
      </c>
      <c r="E78" s="14" t="s">
        <v>32</v>
      </c>
      <c r="F78" s="14" t="s">
        <v>32</v>
      </c>
      <c r="G78" s="14" t="s">
        <v>32</v>
      </c>
      <c r="H78" s="45">
        <f>H79+H85</f>
        <v>0</v>
      </c>
      <c r="I78" s="82">
        <f>I79+I85</f>
        <v>20697.7</v>
      </c>
      <c r="J78" s="15">
        <f>J79+J85</f>
        <v>19558.900000000001</v>
      </c>
      <c r="K78" s="15">
        <f>K79+K85</f>
        <v>19160.2</v>
      </c>
      <c r="L78" s="83">
        <f t="shared" si="8"/>
        <v>59416.800000000003</v>
      </c>
    </row>
    <row r="79" spans="1:14" ht="15.75" customHeight="1">
      <c r="A79" s="216"/>
      <c r="B79" s="218"/>
      <c r="C79" s="30" t="s">
        <v>33</v>
      </c>
      <c r="D79" s="19" t="s">
        <v>128</v>
      </c>
      <c r="E79" s="19" t="s">
        <v>32</v>
      </c>
      <c r="F79" s="19" t="s">
        <v>32</v>
      </c>
      <c r="G79" s="14" t="s">
        <v>32</v>
      </c>
      <c r="H79" s="45">
        <f>H80+H81</f>
        <v>0</v>
      </c>
      <c r="I79" s="82">
        <f>I80+I81+I82+I83+I84</f>
        <v>13523.960000000001</v>
      </c>
      <c r="J79" s="82">
        <f t="shared" ref="J79:K79" si="9">J80+J81+J82+J84</f>
        <v>12930.2</v>
      </c>
      <c r="K79" s="82">
        <f t="shared" si="9"/>
        <v>12930.2</v>
      </c>
      <c r="L79" s="83">
        <f t="shared" si="8"/>
        <v>39384.36</v>
      </c>
    </row>
    <row r="80" spans="1:14" ht="17.25" customHeight="1">
      <c r="A80" s="216"/>
      <c r="B80" s="218"/>
      <c r="C80" s="212" t="s">
        <v>127</v>
      </c>
      <c r="D80" s="19" t="s">
        <v>128</v>
      </c>
      <c r="E80" s="19" t="s">
        <v>183</v>
      </c>
      <c r="F80" s="19" t="s">
        <v>184</v>
      </c>
      <c r="G80" s="19" t="s">
        <v>159</v>
      </c>
      <c r="H80" s="45">
        <v>0</v>
      </c>
      <c r="I80" s="82">
        <v>12182.55</v>
      </c>
      <c r="J80" s="15">
        <v>12098</v>
      </c>
      <c r="K80" s="15">
        <v>12098</v>
      </c>
      <c r="L80" s="83">
        <f t="shared" si="8"/>
        <v>36378.550000000003</v>
      </c>
    </row>
    <row r="81" spans="1:12" ht="20.25" customHeight="1">
      <c r="A81" s="216"/>
      <c r="B81" s="218"/>
      <c r="C81" s="213"/>
      <c r="D81" s="19" t="s">
        <v>128</v>
      </c>
      <c r="E81" s="19" t="s">
        <v>183</v>
      </c>
      <c r="F81" s="19" t="s">
        <v>184</v>
      </c>
      <c r="G81" s="14">
        <v>240</v>
      </c>
      <c r="H81" s="45">
        <v>0</v>
      </c>
      <c r="I81" s="82">
        <v>955.67</v>
      </c>
      <c r="J81" s="15">
        <v>832.2</v>
      </c>
      <c r="K81" s="15">
        <v>832.2</v>
      </c>
      <c r="L81" s="83">
        <f t="shared" si="8"/>
        <v>2620.0699999999997</v>
      </c>
    </row>
    <row r="82" spans="1:12" ht="17.25" customHeight="1">
      <c r="A82" s="216"/>
      <c r="B82" s="218"/>
      <c r="C82" s="213"/>
      <c r="D82" s="19" t="s">
        <v>128</v>
      </c>
      <c r="E82" s="19" t="s">
        <v>183</v>
      </c>
      <c r="F82" s="136" t="s">
        <v>184</v>
      </c>
      <c r="G82" s="14">
        <v>852</v>
      </c>
      <c r="H82" s="45"/>
      <c r="I82" s="82">
        <v>2</v>
      </c>
      <c r="J82" s="15"/>
      <c r="K82" s="15"/>
      <c r="L82" s="83">
        <f t="shared" si="8"/>
        <v>2</v>
      </c>
    </row>
    <row r="83" spans="1:12" ht="17.25" customHeight="1">
      <c r="A83" s="216"/>
      <c r="B83" s="218"/>
      <c r="C83" s="213"/>
      <c r="D83" s="153" t="s">
        <v>128</v>
      </c>
      <c r="E83" s="153" t="s">
        <v>183</v>
      </c>
      <c r="F83" s="153" t="s">
        <v>307</v>
      </c>
      <c r="G83" s="14">
        <v>110</v>
      </c>
      <c r="H83" s="45"/>
      <c r="I83" s="82">
        <v>139.12</v>
      </c>
      <c r="J83" s="15"/>
      <c r="K83" s="15"/>
      <c r="L83" s="83">
        <f t="shared" si="8"/>
        <v>139.12</v>
      </c>
    </row>
    <row r="84" spans="1:12" ht="17.25" customHeight="1">
      <c r="A84" s="216"/>
      <c r="B84" s="218"/>
      <c r="C84" s="214"/>
      <c r="D84" s="136" t="s">
        <v>128</v>
      </c>
      <c r="E84" s="136" t="s">
        <v>183</v>
      </c>
      <c r="F84" s="136" t="s">
        <v>293</v>
      </c>
      <c r="G84" s="14">
        <v>110</v>
      </c>
      <c r="H84" s="45"/>
      <c r="I84" s="82">
        <v>244.62</v>
      </c>
      <c r="J84" s="15"/>
      <c r="K84" s="15"/>
      <c r="L84" s="83">
        <f t="shared" si="8"/>
        <v>244.62</v>
      </c>
    </row>
    <row r="85" spans="1:12" ht="15.75" customHeight="1">
      <c r="A85" s="216"/>
      <c r="B85" s="218"/>
      <c r="C85" s="30" t="s">
        <v>33</v>
      </c>
      <c r="D85" s="19" t="s">
        <v>126</v>
      </c>
      <c r="E85" s="19" t="s">
        <v>32</v>
      </c>
      <c r="F85" s="14" t="s">
        <v>32</v>
      </c>
      <c r="G85" s="14" t="s">
        <v>32</v>
      </c>
      <c r="H85" s="45">
        <f>H86</f>
        <v>0</v>
      </c>
      <c r="I85" s="82">
        <f>I86</f>
        <v>7173.7399999999989</v>
      </c>
      <c r="J85" s="15">
        <f>J86</f>
        <v>6628.7</v>
      </c>
      <c r="K85" s="15">
        <f>K86</f>
        <v>6230</v>
      </c>
      <c r="L85" s="83">
        <f t="shared" si="8"/>
        <v>20032.439999999999</v>
      </c>
    </row>
    <row r="86" spans="1:12" ht="15.75" customHeight="1">
      <c r="A86" s="216"/>
      <c r="B86" s="218"/>
      <c r="C86" s="219" t="s">
        <v>93</v>
      </c>
      <c r="D86" s="19" t="s">
        <v>126</v>
      </c>
      <c r="E86" s="19" t="s">
        <v>157</v>
      </c>
      <c r="F86" s="14" t="s">
        <v>32</v>
      </c>
      <c r="G86" s="14" t="s">
        <v>32</v>
      </c>
      <c r="H86" s="45">
        <f>H87+H88+H89</f>
        <v>0</v>
      </c>
      <c r="I86" s="82">
        <f>I87+I88+I89+I90+I91</f>
        <v>7173.7399999999989</v>
      </c>
      <c r="J86" s="15">
        <f>J87+J88+J89</f>
        <v>6628.7</v>
      </c>
      <c r="K86" s="15">
        <f>K87+K88+K89</f>
        <v>6230</v>
      </c>
      <c r="L86" s="83">
        <f t="shared" si="8"/>
        <v>20032.439999999999</v>
      </c>
    </row>
    <row r="87" spans="1:12" ht="15.75" customHeight="1">
      <c r="A87" s="216"/>
      <c r="B87" s="218"/>
      <c r="C87" s="220"/>
      <c r="D87" s="19" t="s">
        <v>126</v>
      </c>
      <c r="E87" s="19" t="s">
        <v>157</v>
      </c>
      <c r="F87" s="19" t="s">
        <v>185</v>
      </c>
      <c r="G87" s="19" t="s">
        <v>186</v>
      </c>
      <c r="H87" s="45">
        <v>0</v>
      </c>
      <c r="I87" s="82">
        <v>5454.3</v>
      </c>
      <c r="J87" s="15">
        <v>5280</v>
      </c>
      <c r="K87" s="15">
        <v>5280</v>
      </c>
      <c r="L87" s="83">
        <f t="shared" si="8"/>
        <v>16014.3</v>
      </c>
    </row>
    <row r="88" spans="1:12" ht="15.75" customHeight="1">
      <c r="A88" s="216"/>
      <c r="B88" s="218"/>
      <c r="C88" s="220"/>
      <c r="D88" s="19" t="s">
        <v>126</v>
      </c>
      <c r="E88" s="19" t="s">
        <v>157</v>
      </c>
      <c r="F88" s="19" t="s">
        <v>185</v>
      </c>
      <c r="G88" s="14">
        <v>240</v>
      </c>
      <c r="H88" s="45">
        <v>0</v>
      </c>
      <c r="I88" s="82">
        <v>1393.52</v>
      </c>
      <c r="J88" s="15">
        <v>1348.7</v>
      </c>
      <c r="K88" s="15">
        <v>950</v>
      </c>
      <c r="L88" s="83">
        <f t="shared" si="8"/>
        <v>3692.2200000000003</v>
      </c>
    </row>
    <row r="89" spans="1:12" ht="15.75" customHeight="1">
      <c r="A89" s="216"/>
      <c r="B89" s="218"/>
      <c r="C89" s="220"/>
      <c r="D89" s="19" t="s">
        <v>126</v>
      </c>
      <c r="E89" s="19" t="s">
        <v>157</v>
      </c>
      <c r="F89" s="19" t="s">
        <v>185</v>
      </c>
      <c r="G89" s="14">
        <v>850</v>
      </c>
      <c r="H89" s="45">
        <v>0</v>
      </c>
      <c r="I89" s="82">
        <v>9.9</v>
      </c>
      <c r="J89" s="15"/>
      <c r="K89" s="15"/>
      <c r="L89" s="83">
        <f t="shared" si="8"/>
        <v>9.9</v>
      </c>
    </row>
    <row r="90" spans="1:12" ht="18.75" customHeight="1">
      <c r="A90" s="216"/>
      <c r="B90" s="218"/>
      <c r="C90" s="220"/>
      <c r="D90" s="19" t="s">
        <v>126</v>
      </c>
      <c r="E90" s="19" t="s">
        <v>157</v>
      </c>
      <c r="F90" s="19" t="s">
        <v>293</v>
      </c>
      <c r="G90" s="14">
        <v>120</v>
      </c>
      <c r="H90" s="45"/>
      <c r="I90" s="82">
        <v>275.07</v>
      </c>
      <c r="J90" s="15"/>
      <c r="K90" s="15"/>
      <c r="L90" s="83">
        <f t="shared" si="8"/>
        <v>275.07</v>
      </c>
    </row>
    <row r="91" spans="1:12" ht="18.75" customHeight="1">
      <c r="A91" s="217"/>
      <c r="B91" s="205"/>
      <c r="C91" s="221"/>
      <c r="D91" s="150" t="s">
        <v>126</v>
      </c>
      <c r="E91" s="150" t="s">
        <v>157</v>
      </c>
      <c r="F91" s="150" t="s">
        <v>307</v>
      </c>
      <c r="G91" s="14">
        <v>120</v>
      </c>
      <c r="H91" s="45"/>
      <c r="I91" s="82">
        <v>40.950000000000003</v>
      </c>
      <c r="J91" s="15"/>
      <c r="K91" s="15"/>
      <c r="L91" s="83">
        <f t="shared" si="8"/>
        <v>40.950000000000003</v>
      </c>
    </row>
    <row r="92" spans="1:12" ht="32.25" customHeight="1">
      <c r="A92" s="211" t="s">
        <v>36</v>
      </c>
      <c r="B92" s="199" t="s">
        <v>187</v>
      </c>
      <c r="C92" s="30" t="s">
        <v>201</v>
      </c>
      <c r="D92" s="19" t="s">
        <v>32</v>
      </c>
      <c r="E92" s="19" t="s">
        <v>32</v>
      </c>
      <c r="F92" s="14" t="s">
        <v>32</v>
      </c>
      <c r="G92" s="14" t="s">
        <v>32</v>
      </c>
      <c r="H92" s="45">
        <f t="shared" ref="H92:K93" si="10">H93</f>
        <v>0</v>
      </c>
      <c r="I92" s="82">
        <f t="shared" si="10"/>
        <v>23763.85</v>
      </c>
      <c r="J92" s="15">
        <f t="shared" si="10"/>
        <v>21100</v>
      </c>
      <c r="K92" s="15">
        <f t="shared" si="10"/>
        <v>20100</v>
      </c>
      <c r="L92" s="83">
        <f t="shared" si="8"/>
        <v>64963.85</v>
      </c>
    </row>
    <row r="93" spans="1:12" ht="18" customHeight="1">
      <c r="A93" s="211"/>
      <c r="B93" s="199"/>
      <c r="C93" s="30" t="s">
        <v>33</v>
      </c>
      <c r="D93" s="19" t="s">
        <v>126</v>
      </c>
      <c r="E93" s="19" t="s">
        <v>32</v>
      </c>
      <c r="F93" s="14" t="s">
        <v>32</v>
      </c>
      <c r="G93" s="14" t="s">
        <v>32</v>
      </c>
      <c r="H93" s="45">
        <f t="shared" si="10"/>
        <v>0</v>
      </c>
      <c r="I93" s="82">
        <f>I94+I97+I95+I96</f>
        <v>23763.85</v>
      </c>
      <c r="J93" s="82">
        <f t="shared" ref="J93:L93" si="11">J94+J97+J95</f>
        <v>21100</v>
      </c>
      <c r="K93" s="82">
        <f t="shared" si="11"/>
        <v>20100</v>
      </c>
      <c r="L93" s="82">
        <f t="shared" si="11"/>
        <v>64947.899999999994</v>
      </c>
    </row>
    <row r="94" spans="1:12" ht="22.5" customHeight="1">
      <c r="A94" s="211"/>
      <c r="B94" s="199"/>
      <c r="C94" s="180" t="s">
        <v>93</v>
      </c>
      <c r="D94" s="209" t="s">
        <v>126</v>
      </c>
      <c r="E94" s="209" t="s">
        <v>157</v>
      </c>
      <c r="F94" s="19" t="s">
        <v>188</v>
      </c>
      <c r="G94" s="14">
        <v>611</v>
      </c>
      <c r="H94" s="45">
        <v>0</v>
      </c>
      <c r="I94" s="82">
        <v>23001.599999999999</v>
      </c>
      <c r="J94" s="15">
        <v>21100</v>
      </c>
      <c r="K94" s="15">
        <v>20100</v>
      </c>
      <c r="L94" s="83">
        <f t="shared" si="8"/>
        <v>64201.599999999999</v>
      </c>
    </row>
    <row r="95" spans="1:12" ht="22.5" customHeight="1">
      <c r="A95" s="211"/>
      <c r="B95" s="199"/>
      <c r="C95" s="180"/>
      <c r="D95" s="209"/>
      <c r="E95" s="209"/>
      <c r="F95" s="150" t="s">
        <v>306</v>
      </c>
      <c r="G95" s="14">
        <v>611</v>
      </c>
      <c r="H95" s="45"/>
      <c r="I95" s="82">
        <v>583.20000000000005</v>
      </c>
      <c r="J95" s="15"/>
      <c r="K95" s="15"/>
      <c r="L95" s="83">
        <f t="shared" si="8"/>
        <v>583.20000000000005</v>
      </c>
    </row>
    <row r="96" spans="1:12" ht="22.5" customHeight="1">
      <c r="A96" s="211"/>
      <c r="B96" s="199"/>
      <c r="C96" s="180"/>
      <c r="D96" s="209"/>
      <c r="E96" s="209"/>
      <c r="F96" s="153" t="s">
        <v>308</v>
      </c>
      <c r="G96" s="14">
        <v>611</v>
      </c>
      <c r="H96" s="45"/>
      <c r="I96" s="82">
        <v>15.95</v>
      </c>
      <c r="J96" s="15"/>
      <c r="K96" s="15"/>
      <c r="L96" s="83">
        <f t="shared" si="8"/>
        <v>15.95</v>
      </c>
    </row>
    <row r="97" spans="1:13" ht="21.75" customHeight="1">
      <c r="A97" s="211"/>
      <c r="B97" s="199"/>
      <c r="C97" s="180"/>
      <c r="D97" s="209"/>
      <c r="E97" s="209"/>
      <c r="F97" s="87" t="s">
        <v>294</v>
      </c>
      <c r="G97" s="14">
        <v>611</v>
      </c>
      <c r="H97" s="14"/>
      <c r="I97" s="151">
        <v>163.1</v>
      </c>
      <c r="J97" s="51"/>
      <c r="K97" s="51"/>
      <c r="L97" s="83">
        <f t="shared" si="8"/>
        <v>163.1</v>
      </c>
    </row>
    <row r="98" spans="1:13" ht="17.25" customHeight="1">
      <c r="A98" s="52"/>
      <c r="B98" s="53"/>
      <c r="C98" s="133"/>
      <c r="D98" s="54"/>
      <c r="E98" s="54"/>
      <c r="F98" s="55"/>
      <c r="G98" s="56"/>
      <c r="H98" s="56"/>
      <c r="I98" s="57"/>
      <c r="J98" s="50"/>
      <c r="K98" s="50"/>
      <c r="L98" s="58"/>
    </row>
    <row r="99" spans="1:13" ht="18.75">
      <c r="A99" s="210" t="s">
        <v>190</v>
      </c>
      <c r="B99" s="210"/>
      <c r="C99" s="210"/>
      <c r="D99" s="59"/>
      <c r="E99" s="59"/>
      <c r="G99" s="59"/>
      <c r="H99" s="60" t="s">
        <v>189</v>
      </c>
      <c r="I99" s="60"/>
      <c r="J99" s="60"/>
      <c r="K99" s="60" t="s">
        <v>107</v>
      </c>
      <c r="L99" s="61"/>
      <c r="M99" s="61"/>
    </row>
  </sheetData>
  <mergeCells count="29">
    <mergeCell ref="C80:C84"/>
    <mergeCell ref="A78:A91"/>
    <mergeCell ref="B78:B91"/>
    <mergeCell ref="C86:C91"/>
    <mergeCell ref="D94:D97"/>
    <mergeCell ref="E94:E97"/>
    <mergeCell ref="A99:C99"/>
    <mergeCell ref="A92:A97"/>
    <mergeCell ref="B92:B97"/>
    <mergeCell ref="C94:C97"/>
    <mergeCell ref="A66:A71"/>
    <mergeCell ref="B66:B71"/>
    <mergeCell ref="N68:N69"/>
    <mergeCell ref="C70:C71"/>
    <mergeCell ref="A72:A77"/>
    <mergeCell ref="B72:B77"/>
    <mergeCell ref="C76:C77"/>
    <mergeCell ref="I1:L1"/>
    <mergeCell ref="A5:A9"/>
    <mergeCell ref="B5:B9"/>
    <mergeCell ref="A10:A65"/>
    <mergeCell ref="B10:B65"/>
    <mergeCell ref="C12:C65"/>
    <mergeCell ref="A2:L2"/>
    <mergeCell ref="A3:A4"/>
    <mergeCell ref="B3:B4"/>
    <mergeCell ref="C3:C4"/>
    <mergeCell ref="D3:G3"/>
    <mergeCell ref="H3:L3"/>
  </mergeCells>
  <pageMargins left="0.51181102362204722" right="0" top="0" bottom="0" header="0" footer="0"/>
  <pageSetup paperSize="9" scale="66" fitToHeight="10" orientation="landscape" r:id="rId1"/>
  <rowBreaks count="2" manualBreakCount="2">
    <brk id="43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L142"/>
  <sheetViews>
    <sheetView tabSelected="1" view="pageBreakPreview" zoomScale="90" zoomScaleNormal="100" zoomScaleSheetLayoutView="90" workbookViewId="0">
      <selection activeCell="D9" sqref="D9"/>
    </sheetView>
  </sheetViews>
  <sheetFormatPr defaultRowHeight="15"/>
  <cols>
    <col min="1" max="1" width="18.42578125" style="63" customWidth="1"/>
    <col min="2" max="2" width="38.42578125" style="63" customWidth="1"/>
    <col min="3" max="3" width="29.85546875" style="63" customWidth="1"/>
    <col min="4" max="7" width="16" style="63" customWidth="1"/>
    <col min="8" max="8" width="9.140625" style="63"/>
    <col min="9" max="9" width="14.85546875" style="63" bestFit="1" customWidth="1"/>
    <col min="10" max="256" width="9.140625" style="63"/>
    <col min="257" max="257" width="18.42578125" style="63" customWidth="1"/>
    <col min="258" max="258" width="29.5703125" style="63" customWidth="1"/>
    <col min="259" max="259" width="40.85546875" style="63" customWidth="1"/>
    <col min="260" max="263" width="16" style="63" customWidth="1"/>
    <col min="264" max="264" width="9.140625" style="63"/>
    <col min="265" max="265" width="14.85546875" style="63" bestFit="1" customWidth="1"/>
    <col min="266" max="512" width="9.140625" style="63"/>
    <col min="513" max="513" width="18.42578125" style="63" customWidth="1"/>
    <col min="514" max="514" width="29.5703125" style="63" customWidth="1"/>
    <col min="515" max="515" width="40.85546875" style="63" customWidth="1"/>
    <col min="516" max="519" width="16" style="63" customWidth="1"/>
    <col min="520" max="520" width="9.140625" style="63"/>
    <col min="521" max="521" width="14.85546875" style="63" bestFit="1" customWidth="1"/>
    <col min="522" max="768" width="9.140625" style="63"/>
    <col min="769" max="769" width="18.42578125" style="63" customWidth="1"/>
    <col min="770" max="770" width="29.5703125" style="63" customWidth="1"/>
    <col min="771" max="771" width="40.85546875" style="63" customWidth="1"/>
    <col min="772" max="775" width="16" style="63" customWidth="1"/>
    <col min="776" max="776" width="9.140625" style="63"/>
    <col min="777" max="777" width="14.85546875" style="63" bestFit="1" customWidth="1"/>
    <col min="778" max="1024" width="9.140625" style="63"/>
    <col min="1025" max="1025" width="18.42578125" style="63" customWidth="1"/>
    <col min="1026" max="1026" width="29.5703125" style="63" customWidth="1"/>
    <col min="1027" max="1027" width="40.85546875" style="63" customWidth="1"/>
    <col min="1028" max="1031" width="16" style="63" customWidth="1"/>
    <col min="1032" max="1032" width="9.140625" style="63"/>
    <col min="1033" max="1033" width="14.85546875" style="63" bestFit="1" customWidth="1"/>
    <col min="1034" max="1280" width="9.140625" style="63"/>
    <col min="1281" max="1281" width="18.42578125" style="63" customWidth="1"/>
    <col min="1282" max="1282" width="29.5703125" style="63" customWidth="1"/>
    <col min="1283" max="1283" width="40.85546875" style="63" customWidth="1"/>
    <col min="1284" max="1287" width="16" style="63" customWidth="1"/>
    <col min="1288" max="1288" width="9.140625" style="63"/>
    <col min="1289" max="1289" width="14.85546875" style="63" bestFit="1" customWidth="1"/>
    <col min="1290" max="1536" width="9.140625" style="63"/>
    <col min="1537" max="1537" width="18.42578125" style="63" customWidth="1"/>
    <col min="1538" max="1538" width="29.5703125" style="63" customWidth="1"/>
    <col min="1539" max="1539" width="40.85546875" style="63" customWidth="1"/>
    <col min="1540" max="1543" width="16" style="63" customWidth="1"/>
    <col min="1544" max="1544" width="9.140625" style="63"/>
    <col min="1545" max="1545" width="14.85546875" style="63" bestFit="1" customWidth="1"/>
    <col min="1546" max="1792" width="9.140625" style="63"/>
    <col min="1793" max="1793" width="18.42578125" style="63" customWidth="1"/>
    <col min="1794" max="1794" width="29.5703125" style="63" customWidth="1"/>
    <col min="1795" max="1795" width="40.85546875" style="63" customWidth="1"/>
    <col min="1796" max="1799" width="16" style="63" customWidth="1"/>
    <col min="1800" max="1800" width="9.140625" style="63"/>
    <col min="1801" max="1801" width="14.85546875" style="63" bestFit="1" customWidth="1"/>
    <col min="1802" max="2048" width="9.140625" style="63"/>
    <col min="2049" max="2049" width="18.42578125" style="63" customWidth="1"/>
    <col min="2050" max="2050" width="29.5703125" style="63" customWidth="1"/>
    <col min="2051" max="2051" width="40.85546875" style="63" customWidth="1"/>
    <col min="2052" max="2055" width="16" style="63" customWidth="1"/>
    <col min="2056" max="2056" width="9.140625" style="63"/>
    <col min="2057" max="2057" width="14.85546875" style="63" bestFit="1" customWidth="1"/>
    <col min="2058" max="2304" width="9.140625" style="63"/>
    <col min="2305" max="2305" width="18.42578125" style="63" customWidth="1"/>
    <col min="2306" max="2306" width="29.5703125" style="63" customWidth="1"/>
    <col min="2307" max="2307" width="40.85546875" style="63" customWidth="1"/>
    <col min="2308" max="2311" width="16" style="63" customWidth="1"/>
    <col min="2312" max="2312" width="9.140625" style="63"/>
    <col min="2313" max="2313" width="14.85546875" style="63" bestFit="1" customWidth="1"/>
    <col min="2314" max="2560" width="9.140625" style="63"/>
    <col min="2561" max="2561" width="18.42578125" style="63" customWidth="1"/>
    <col min="2562" max="2562" width="29.5703125" style="63" customWidth="1"/>
    <col min="2563" max="2563" width="40.85546875" style="63" customWidth="1"/>
    <col min="2564" max="2567" width="16" style="63" customWidth="1"/>
    <col min="2568" max="2568" width="9.140625" style="63"/>
    <col min="2569" max="2569" width="14.85546875" style="63" bestFit="1" customWidth="1"/>
    <col min="2570" max="2816" width="9.140625" style="63"/>
    <col min="2817" max="2817" width="18.42578125" style="63" customWidth="1"/>
    <col min="2818" max="2818" width="29.5703125" style="63" customWidth="1"/>
    <col min="2819" max="2819" width="40.85546875" style="63" customWidth="1"/>
    <col min="2820" max="2823" width="16" style="63" customWidth="1"/>
    <col min="2824" max="2824" width="9.140625" style="63"/>
    <col min="2825" max="2825" width="14.85546875" style="63" bestFit="1" customWidth="1"/>
    <col min="2826" max="3072" width="9.140625" style="63"/>
    <col min="3073" max="3073" width="18.42578125" style="63" customWidth="1"/>
    <col min="3074" max="3074" width="29.5703125" style="63" customWidth="1"/>
    <col min="3075" max="3075" width="40.85546875" style="63" customWidth="1"/>
    <col min="3076" max="3079" width="16" style="63" customWidth="1"/>
    <col min="3080" max="3080" width="9.140625" style="63"/>
    <col min="3081" max="3081" width="14.85546875" style="63" bestFit="1" customWidth="1"/>
    <col min="3082" max="3328" width="9.140625" style="63"/>
    <col min="3329" max="3329" width="18.42578125" style="63" customWidth="1"/>
    <col min="3330" max="3330" width="29.5703125" style="63" customWidth="1"/>
    <col min="3331" max="3331" width="40.85546875" style="63" customWidth="1"/>
    <col min="3332" max="3335" width="16" style="63" customWidth="1"/>
    <col min="3336" max="3336" width="9.140625" style="63"/>
    <col min="3337" max="3337" width="14.85546875" style="63" bestFit="1" customWidth="1"/>
    <col min="3338" max="3584" width="9.140625" style="63"/>
    <col min="3585" max="3585" width="18.42578125" style="63" customWidth="1"/>
    <col min="3586" max="3586" width="29.5703125" style="63" customWidth="1"/>
    <col min="3587" max="3587" width="40.85546875" style="63" customWidth="1"/>
    <col min="3588" max="3591" width="16" style="63" customWidth="1"/>
    <col min="3592" max="3592" width="9.140625" style="63"/>
    <col min="3593" max="3593" width="14.85546875" style="63" bestFit="1" customWidth="1"/>
    <col min="3594" max="3840" width="9.140625" style="63"/>
    <col min="3841" max="3841" width="18.42578125" style="63" customWidth="1"/>
    <col min="3842" max="3842" width="29.5703125" style="63" customWidth="1"/>
    <col min="3843" max="3843" width="40.85546875" style="63" customWidth="1"/>
    <col min="3844" max="3847" width="16" style="63" customWidth="1"/>
    <col min="3848" max="3848" width="9.140625" style="63"/>
    <col min="3849" max="3849" width="14.85546875" style="63" bestFit="1" customWidth="1"/>
    <col min="3850" max="4096" width="9.140625" style="63"/>
    <col min="4097" max="4097" width="18.42578125" style="63" customWidth="1"/>
    <col min="4098" max="4098" width="29.5703125" style="63" customWidth="1"/>
    <col min="4099" max="4099" width="40.85546875" style="63" customWidth="1"/>
    <col min="4100" max="4103" width="16" style="63" customWidth="1"/>
    <col min="4104" max="4104" width="9.140625" style="63"/>
    <col min="4105" max="4105" width="14.85546875" style="63" bestFit="1" customWidth="1"/>
    <col min="4106" max="4352" width="9.140625" style="63"/>
    <col min="4353" max="4353" width="18.42578125" style="63" customWidth="1"/>
    <col min="4354" max="4354" width="29.5703125" style="63" customWidth="1"/>
    <col min="4355" max="4355" width="40.85546875" style="63" customWidth="1"/>
    <col min="4356" max="4359" width="16" style="63" customWidth="1"/>
    <col min="4360" max="4360" width="9.140625" style="63"/>
    <col min="4361" max="4361" width="14.85546875" style="63" bestFit="1" customWidth="1"/>
    <col min="4362" max="4608" width="9.140625" style="63"/>
    <col min="4609" max="4609" width="18.42578125" style="63" customWidth="1"/>
    <col min="4610" max="4610" width="29.5703125" style="63" customWidth="1"/>
    <col min="4611" max="4611" width="40.85546875" style="63" customWidth="1"/>
    <col min="4612" max="4615" width="16" style="63" customWidth="1"/>
    <col min="4616" max="4616" width="9.140625" style="63"/>
    <col min="4617" max="4617" width="14.85546875" style="63" bestFit="1" customWidth="1"/>
    <col min="4618" max="4864" width="9.140625" style="63"/>
    <col min="4865" max="4865" width="18.42578125" style="63" customWidth="1"/>
    <col min="4866" max="4866" width="29.5703125" style="63" customWidth="1"/>
    <col min="4867" max="4867" width="40.85546875" style="63" customWidth="1"/>
    <col min="4868" max="4871" width="16" style="63" customWidth="1"/>
    <col min="4872" max="4872" width="9.140625" style="63"/>
    <col min="4873" max="4873" width="14.85546875" style="63" bestFit="1" customWidth="1"/>
    <col min="4874" max="5120" width="9.140625" style="63"/>
    <col min="5121" max="5121" width="18.42578125" style="63" customWidth="1"/>
    <col min="5122" max="5122" width="29.5703125" style="63" customWidth="1"/>
    <col min="5123" max="5123" width="40.85546875" style="63" customWidth="1"/>
    <col min="5124" max="5127" width="16" style="63" customWidth="1"/>
    <col min="5128" max="5128" width="9.140625" style="63"/>
    <col min="5129" max="5129" width="14.85546875" style="63" bestFit="1" customWidth="1"/>
    <col min="5130" max="5376" width="9.140625" style="63"/>
    <col min="5377" max="5377" width="18.42578125" style="63" customWidth="1"/>
    <col min="5378" max="5378" width="29.5703125" style="63" customWidth="1"/>
    <col min="5379" max="5379" width="40.85546875" style="63" customWidth="1"/>
    <col min="5380" max="5383" width="16" style="63" customWidth="1"/>
    <col min="5384" max="5384" width="9.140625" style="63"/>
    <col min="5385" max="5385" width="14.85546875" style="63" bestFit="1" customWidth="1"/>
    <col min="5386" max="5632" width="9.140625" style="63"/>
    <col min="5633" max="5633" width="18.42578125" style="63" customWidth="1"/>
    <col min="5634" max="5634" width="29.5703125" style="63" customWidth="1"/>
    <col min="5635" max="5635" width="40.85546875" style="63" customWidth="1"/>
    <col min="5636" max="5639" width="16" style="63" customWidth="1"/>
    <col min="5640" max="5640" width="9.140625" style="63"/>
    <col min="5641" max="5641" width="14.85546875" style="63" bestFit="1" customWidth="1"/>
    <col min="5642" max="5888" width="9.140625" style="63"/>
    <col min="5889" max="5889" width="18.42578125" style="63" customWidth="1"/>
    <col min="5890" max="5890" width="29.5703125" style="63" customWidth="1"/>
    <col min="5891" max="5891" width="40.85546875" style="63" customWidth="1"/>
    <col min="5892" max="5895" width="16" style="63" customWidth="1"/>
    <col min="5896" max="5896" width="9.140625" style="63"/>
    <col min="5897" max="5897" width="14.85546875" style="63" bestFit="1" customWidth="1"/>
    <col min="5898" max="6144" width="9.140625" style="63"/>
    <col min="6145" max="6145" width="18.42578125" style="63" customWidth="1"/>
    <col min="6146" max="6146" width="29.5703125" style="63" customWidth="1"/>
    <col min="6147" max="6147" width="40.85546875" style="63" customWidth="1"/>
    <col min="6148" max="6151" width="16" style="63" customWidth="1"/>
    <col min="6152" max="6152" width="9.140625" style="63"/>
    <col min="6153" max="6153" width="14.85546875" style="63" bestFit="1" customWidth="1"/>
    <col min="6154" max="6400" width="9.140625" style="63"/>
    <col min="6401" max="6401" width="18.42578125" style="63" customWidth="1"/>
    <col min="6402" max="6402" width="29.5703125" style="63" customWidth="1"/>
    <col min="6403" max="6403" width="40.85546875" style="63" customWidth="1"/>
    <col min="6404" max="6407" width="16" style="63" customWidth="1"/>
    <col min="6408" max="6408" width="9.140625" style="63"/>
    <col min="6409" max="6409" width="14.85546875" style="63" bestFit="1" customWidth="1"/>
    <col min="6410" max="6656" width="9.140625" style="63"/>
    <col min="6657" max="6657" width="18.42578125" style="63" customWidth="1"/>
    <col min="6658" max="6658" width="29.5703125" style="63" customWidth="1"/>
    <col min="6659" max="6659" width="40.85546875" style="63" customWidth="1"/>
    <col min="6660" max="6663" width="16" style="63" customWidth="1"/>
    <col min="6664" max="6664" width="9.140625" style="63"/>
    <col min="6665" max="6665" width="14.85546875" style="63" bestFit="1" customWidth="1"/>
    <col min="6666" max="6912" width="9.140625" style="63"/>
    <col min="6913" max="6913" width="18.42578125" style="63" customWidth="1"/>
    <col min="6914" max="6914" width="29.5703125" style="63" customWidth="1"/>
    <col min="6915" max="6915" width="40.85546875" style="63" customWidth="1"/>
    <col min="6916" max="6919" width="16" style="63" customWidth="1"/>
    <col min="6920" max="6920" width="9.140625" style="63"/>
    <col min="6921" max="6921" width="14.85546875" style="63" bestFit="1" customWidth="1"/>
    <col min="6922" max="7168" width="9.140625" style="63"/>
    <col min="7169" max="7169" width="18.42578125" style="63" customWidth="1"/>
    <col min="7170" max="7170" width="29.5703125" style="63" customWidth="1"/>
    <col min="7171" max="7171" width="40.85546875" style="63" customWidth="1"/>
    <col min="7172" max="7175" width="16" style="63" customWidth="1"/>
    <col min="7176" max="7176" width="9.140625" style="63"/>
    <col min="7177" max="7177" width="14.85546875" style="63" bestFit="1" customWidth="1"/>
    <col min="7178" max="7424" width="9.140625" style="63"/>
    <col min="7425" max="7425" width="18.42578125" style="63" customWidth="1"/>
    <col min="7426" max="7426" width="29.5703125" style="63" customWidth="1"/>
    <col min="7427" max="7427" width="40.85546875" style="63" customWidth="1"/>
    <col min="7428" max="7431" width="16" style="63" customWidth="1"/>
    <col min="7432" max="7432" width="9.140625" style="63"/>
    <col min="7433" max="7433" width="14.85546875" style="63" bestFit="1" customWidth="1"/>
    <col min="7434" max="7680" width="9.140625" style="63"/>
    <col min="7681" max="7681" width="18.42578125" style="63" customWidth="1"/>
    <col min="7682" max="7682" width="29.5703125" style="63" customWidth="1"/>
    <col min="7683" max="7683" width="40.85546875" style="63" customWidth="1"/>
    <col min="7684" max="7687" width="16" style="63" customWidth="1"/>
    <col min="7688" max="7688" width="9.140625" style="63"/>
    <col min="7689" max="7689" width="14.85546875" style="63" bestFit="1" customWidth="1"/>
    <col min="7690" max="7936" width="9.140625" style="63"/>
    <col min="7937" max="7937" width="18.42578125" style="63" customWidth="1"/>
    <col min="7938" max="7938" width="29.5703125" style="63" customWidth="1"/>
    <col min="7939" max="7939" width="40.85546875" style="63" customWidth="1"/>
    <col min="7940" max="7943" width="16" style="63" customWidth="1"/>
    <col min="7944" max="7944" width="9.140625" style="63"/>
    <col min="7945" max="7945" width="14.85546875" style="63" bestFit="1" customWidth="1"/>
    <col min="7946" max="8192" width="9.140625" style="63"/>
    <col min="8193" max="8193" width="18.42578125" style="63" customWidth="1"/>
    <col min="8194" max="8194" width="29.5703125" style="63" customWidth="1"/>
    <col min="8195" max="8195" width="40.85546875" style="63" customWidth="1"/>
    <col min="8196" max="8199" width="16" style="63" customWidth="1"/>
    <col min="8200" max="8200" width="9.140625" style="63"/>
    <col min="8201" max="8201" width="14.85546875" style="63" bestFit="1" customWidth="1"/>
    <col min="8202" max="8448" width="9.140625" style="63"/>
    <col min="8449" max="8449" width="18.42578125" style="63" customWidth="1"/>
    <col min="8450" max="8450" width="29.5703125" style="63" customWidth="1"/>
    <col min="8451" max="8451" width="40.85546875" style="63" customWidth="1"/>
    <col min="8452" max="8455" width="16" style="63" customWidth="1"/>
    <col min="8456" max="8456" width="9.140625" style="63"/>
    <col min="8457" max="8457" width="14.85546875" style="63" bestFit="1" customWidth="1"/>
    <col min="8458" max="8704" width="9.140625" style="63"/>
    <col min="8705" max="8705" width="18.42578125" style="63" customWidth="1"/>
    <col min="8706" max="8706" width="29.5703125" style="63" customWidth="1"/>
    <col min="8707" max="8707" width="40.85546875" style="63" customWidth="1"/>
    <col min="8708" max="8711" width="16" style="63" customWidth="1"/>
    <col min="8712" max="8712" width="9.140625" style="63"/>
    <col min="8713" max="8713" width="14.85546875" style="63" bestFit="1" customWidth="1"/>
    <col min="8714" max="8960" width="9.140625" style="63"/>
    <col min="8961" max="8961" width="18.42578125" style="63" customWidth="1"/>
    <col min="8962" max="8962" width="29.5703125" style="63" customWidth="1"/>
    <col min="8963" max="8963" width="40.85546875" style="63" customWidth="1"/>
    <col min="8964" max="8967" width="16" style="63" customWidth="1"/>
    <col min="8968" max="8968" width="9.140625" style="63"/>
    <col min="8969" max="8969" width="14.85546875" style="63" bestFit="1" customWidth="1"/>
    <col min="8970" max="9216" width="9.140625" style="63"/>
    <col min="9217" max="9217" width="18.42578125" style="63" customWidth="1"/>
    <col min="9218" max="9218" width="29.5703125" style="63" customWidth="1"/>
    <col min="9219" max="9219" width="40.85546875" style="63" customWidth="1"/>
    <col min="9220" max="9223" width="16" style="63" customWidth="1"/>
    <col min="9224" max="9224" width="9.140625" style="63"/>
    <col min="9225" max="9225" width="14.85546875" style="63" bestFit="1" customWidth="1"/>
    <col min="9226" max="9472" width="9.140625" style="63"/>
    <col min="9473" max="9473" width="18.42578125" style="63" customWidth="1"/>
    <col min="9474" max="9474" width="29.5703125" style="63" customWidth="1"/>
    <col min="9475" max="9475" width="40.85546875" style="63" customWidth="1"/>
    <col min="9476" max="9479" width="16" style="63" customWidth="1"/>
    <col min="9480" max="9480" width="9.140625" style="63"/>
    <col min="9481" max="9481" width="14.85546875" style="63" bestFit="1" customWidth="1"/>
    <col min="9482" max="9728" width="9.140625" style="63"/>
    <col min="9729" max="9729" width="18.42578125" style="63" customWidth="1"/>
    <col min="9730" max="9730" width="29.5703125" style="63" customWidth="1"/>
    <col min="9731" max="9731" width="40.85546875" style="63" customWidth="1"/>
    <col min="9732" max="9735" width="16" style="63" customWidth="1"/>
    <col min="9736" max="9736" width="9.140625" style="63"/>
    <col min="9737" max="9737" width="14.85546875" style="63" bestFit="1" customWidth="1"/>
    <col min="9738" max="9984" width="9.140625" style="63"/>
    <col min="9985" max="9985" width="18.42578125" style="63" customWidth="1"/>
    <col min="9986" max="9986" width="29.5703125" style="63" customWidth="1"/>
    <col min="9987" max="9987" width="40.85546875" style="63" customWidth="1"/>
    <col min="9988" max="9991" width="16" style="63" customWidth="1"/>
    <col min="9992" max="9992" width="9.140625" style="63"/>
    <col min="9993" max="9993" width="14.85546875" style="63" bestFit="1" customWidth="1"/>
    <col min="9994" max="10240" width="9.140625" style="63"/>
    <col min="10241" max="10241" width="18.42578125" style="63" customWidth="1"/>
    <col min="10242" max="10242" width="29.5703125" style="63" customWidth="1"/>
    <col min="10243" max="10243" width="40.85546875" style="63" customWidth="1"/>
    <col min="10244" max="10247" width="16" style="63" customWidth="1"/>
    <col min="10248" max="10248" width="9.140625" style="63"/>
    <col min="10249" max="10249" width="14.85546875" style="63" bestFit="1" customWidth="1"/>
    <col min="10250" max="10496" width="9.140625" style="63"/>
    <col min="10497" max="10497" width="18.42578125" style="63" customWidth="1"/>
    <col min="10498" max="10498" width="29.5703125" style="63" customWidth="1"/>
    <col min="10499" max="10499" width="40.85546875" style="63" customWidth="1"/>
    <col min="10500" max="10503" width="16" style="63" customWidth="1"/>
    <col min="10504" max="10504" width="9.140625" style="63"/>
    <col min="10505" max="10505" width="14.85546875" style="63" bestFit="1" customWidth="1"/>
    <col min="10506" max="10752" width="9.140625" style="63"/>
    <col min="10753" max="10753" width="18.42578125" style="63" customWidth="1"/>
    <col min="10754" max="10754" width="29.5703125" style="63" customWidth="1"/>
    <col min="10755" max="10755" width="40.85546875" style="63" customWidth="1"/>
    <col min="10756" max="10759" width="16" style="63" customWidth="1"/>
    <col min="10760" max="10760" width="9.140625" style="63"/>
    <col min="10761" max="10761" width="14.85546875" style="63" bestFit="1" customWidth="1"/>
    <col min="10762" max="11008" width="9.140625" style="63"/>
    <col min="11009" max="11009" width="18.42578125" style="63" customWidth="1"/>
    <col min="11010" max="11010" width="29.5703125" style="63" customWidth="1"/>
    <col min="11011" max="11011" width="40.85546875" style="63" customWidth="1"/>
    <col min="11012" max="11015" width="16" style="63" customWidth="1"/>
    <col min="11016" max="11016" width="9.140625" style="63"/>
    <col min="11017" max="11017" width="14.85546875" style="63" bestFit="1" customWidth="1"/>
    <col min="11018" max="11264" width="9.140625" style="63"/>
    <col min="11265" max="11265" width="18.42578125" style="63" customWidth="1"/>
    <col min="11266" max="11266" width="29.5703125" style="63" customWidth="1"/>
    <col min="11267" max="11267" width="40.85546875" style="63" customWidth="1"/>
    <col min="11268" max="11271" width="16" style="63" customWidth="1"/>
    <col min="11272" max="11272" width="9.140625" style="63"/>
    <col min="11273" max="11273" width="14.85546875" style="63" bestFit="1" customWidth="1"/>
    <col min="11274" max="11520" width="9.140625" style="63"/>
    <col min="11521" max="11521" width="18.42578125" style="63" customWidth="1"/>
    <col min="11522" max="11522" width="29.5703125" style="63" customWidth="1"/>
    <col min="11523" max="11523" width="40.85546875" style="63" customWidth="1"/>
    <col min="11524" max="11527" width="16" style="63" customWidth="1"/>
    <col min="11528" max="11528" width="9.140625" style="63"/>
    <col min="11529" max="11529" width="14.85546875" style="63" bestFit="1" customWidth="1"/>
    <col min="11530" max="11776" width="9.140625" style="63"/>
    <col min="11777" max="11777" width="18.42578125" style="63" customWidth="1"/>
    <col min="11778" max="11778" width="29.5703125" style="63" customWidth="1"/>
    <col min="11779" max="11779" width="40.85546875" style="63" customWidth="1"/>
    <col min="11780" max="11783" width="16" style="63" customWidth="1"/>
    <col min="11784" max="11784" width="9.140625" style="63"/>
    <col min="11785" max="11785" width="14.85546875" style="63" bestFit="1" customWidth="1"/>
    <col min="11786" max="12032" width="9.140625" style="63"/>
    <col min="12033" max="12033" width="18.42578125" style="63" customWidth="1"/>
    <col min="12034" max="12034" width="29.5703125" style="63" customWidth="1"/>
    <col min="12035" max="12035" width="40.85546875" style="63" customWidth="1"/>
    <col min="12036" max="12039" width="16" style="63" customWidth="1"/>
    <col min="12040" max="12040" width="9.140625" style="63"/>
    <col min="12041" max="12041" width="14.85546875" style="63" bestFit="1" customWidth="1"/>
    <col min="12042" max="12288" width="9.140625" style="63"/>
    <col min="12289" max="12289" width="18.42578125" style="63" customWidth="1"/>
    <col min="12290" max="12290" width="29.5703125" style="63" customWidth="1"/>
    <col min="12291" max="12291" width="40.85546875" style="63" customWidth="1"/>
    <col min="12292" max="12295" width="16" style="63" customWidth="1"/>
    <col min="12296" max="12296" width="9.140625" style="63"/>
    <col min="12297" max="12297" width="14.85546875" style="63" bestFit="1" customWidth="1"/>
    <col min="12298" max="12544" width="9.140625" style="63"/>
    <col min="12545" max="12545" width="18.42578125" style="63" customWidth="1"/>
    <col min="12546" max="12546" width="29.5703125" style="63" customWidth="1"/>
    <col min="12547" max="12547" width="40.85546875" style="63" customWidth="1"/>
    <col min="12548" max="12551" width="16" style="63" customWidth="1"/>
    <col min="12552" max="12552" width="9.140625" style="63"/>
    <col min="12553" max="12553" width="14.85546875" style="63" bestFit="1" customWidth="1"/>
    <col min="12554" max="12800" width="9.140625" style="63"/>
    <col min="12801" max="12801" width="18.42578125" style="63" customWidth="1"/>
    <col min="12802" max="12802" width="29.5703125" style="63" customWidth="1"/>
    <col min="12803" max="12803" width="40.85546875" style="63" customWidth="1"/>
    <col min="12804" max="12807" width="16" style="63" customWidth="1"/>
    <col min="12808" max="12808" width="9.140625" style="63"/>
    <col min="12809" max="12809" width="14.85546875" style="63" bestFit="1" customWidth="1"/>
    <col min="12810" max="13056" width="9.140625" style="63"/>
    <col min="13057" max="13057" width="18.42578125" style="63" customWidth="1"/>
    <col min="13058" max="13058" width="29.5703125" style="63" customWidth="1"/>
    <col min="13059" max="13059" width="40.85546875" style="63" customWidth="1"/>
    <col min="13060" max="13063" width="16" style="63" customWidth="1"/>
    <col min="13064" max="13064" width="9.140625" style="63"/>
    <col min="13065" max="13065" width="14.85546875" style="63" bestFit="1" customWidth="1"/>
    <col min="13066" max="13312" width="9.140625" style="63"/>
    <col min="13313" max="13313" width="18.42578125" style="63" customWidth="1"/>
    <col min="13314" max="13314" width="29.5703125" style="63" customWidth="1"/>
    <col min="13315" max="13315" width="40.85546875" style="63" customWidth="1"/>
    <col min="13316" max="13319" width="16" style="63" customWidth="1"/>
    <col min="13320" max="13320" width="9.140625" style="63"/>
    <col min="13321" max="13321" width="14.85546875" style="63" bestFit="1" customWidth="1"/>
    <col min="13322" max="13568" width="9.140625" style="63"/>
    <col min="13569" max="13569" width="18.42578125" style="63" customWidth="1"/>
    <col min="13570" max="13570" width="29.5703125" style="63" customWidth="1"/>
    <col min="13571" max="13571" width="40.85546875" style="63" customWidth="1"/>
    <col min="13572" max="13575" width="16" style="63" customWidth="1"/>
    <col min="13576" max="13576" width="9.140625" style="63"/>
    <col min="13577" max="13577" width="14.85546875" style="63" bestFit="1" customWidth="1"/>
    <col min="13578" max="13824" width="9.140625" style="63"/>
    <col min="13825" max="13825" width="18.42578125" style="63" customWidth="1"/>
    <col min="13826" max="13826" width="29.5703125" style="63" customWidth="1"/>
    <col min="13827" max="13827" width="40.85546875" style="63" customWidth="1"/>
    <col min="13828" max="13831" width="16" style="63" customWidth="1"/>
    <col min="13832" max="13832" width="9.140625" style="63"/>
    <col min="13833" max="13833" width="14.85546875" style="63" bestFit="1" customWidth="1"/>
    <col min="13834" max="14080" width="9.140625" style="63"/>
    <col min="14081" max="14081" width="18.42578125" style="63" customWidth="1"/>
    <col min="14082" max="14082" width="29.5703125" style="63" customWidth="1"/>
    <col min="14083" max="14083" width="40.85546875" style="63" customWidth="1"/>
    <col min="14084" max="14087" width="16" style="63" customWidth="1"/>
    <col min="14088" max="14088" width="9.140625" style="63"/>
    <col min="14089" max="14089" width="14.85546875" style="63" bestFit="1" customWidth="1"/>
    <col min="14090" max="14336" width="9.140625" style="63"/>
    <col min="14337" max="14337" width="18.42578125" style="63" customWidth="1"/>
    <col min="14338" max="14338" width="29.5703125" style="63" customWidth="1"/>
    <col min="14339" max="14339" width="40.85546875" style="63" customWidth="1"/>
    <col min="14340" max="14343" width="16" style="63" customWidth="1"/>
    <col min="14344" max="14344" width="9.140625" style="63"/>
    <col min="14345" max="14345" width="14.85546875" style="63" bestFit="1" customWidth="1"/>
    <col min="14346" max="14592" width="9.140625" style="63"/>
    <col min="14593" max="14593" width="18.42578125" style="63" customWidth="1"/>
    <col min="14594" max="14594" width="29.5703125" style="63" customWidth="1"/>
    <col min="14595" max="14595" width="40.85546875" style="63" customWidth="1"/>
    <col min="14596" max="14599" width="16" style="63" customWidth="1"/>
    <col min="14600" max="14600" width="9.140625" style="63"/>
    <col min="14601" max="14601" width="14.85546875" style="63" bestFit="1" customWidth="1"/>
    <col min="14602" max="14848" width="9.140625" style="63"/>
    <col min="14849" max="14849" width="18.42578125" style="63" customWidth="1"/>
    <col min="14850" max="14850" width="29.5703125" style="63" customWidth="1"/>
    <col min="14851" max="14851" width="40.85546875" style="63" customWidth="1"/>
    <col min="14852" max="14855" width="16" style="63" customWidth="1"/>
    <col min="14856" max="14856" width="9.140625" style="63"/>
    <col min="14857" max="14857" width="14.85546875" style="63" bestFit="1" customWidth="1"/>
    <col min="14858" max="15104" width="9.140625" style="63"/>
    <col min="15105" max="15105" width="18.42578125" style="63" customWidth="1"/>
    <col min="15106" max="15106" width="29.5703125" style="63" customWidth="1"/>
    <col min="15107" max="15107" width="40.85546875" style="63" customWidth="1"/>
    <col min="15108" max="15111" width="16" style="63" customWidth="1"/>
    <col min="15112" max="15112" width="9.140625" style="63"/>
    <col min="15113" max="15113" width="14.85546875" style="63" bestFit="1" customWidth="1"/>
    <col min="15114" max="15360" width="9.140625" style="63"/>
    <col min="15361" max="15361" width="18.42578125" style="63" customWidth="1"/>
    <col min="15362" max="15362" width="29.5703125" style="63" customWidth="1"/>
    <col min="15363" max="15363" width="40.85546875" style="63" customWidth="1"/>
    <col min="15364" max="15367" width="16" style="63" customWidth="1"/>
    <col min="15368" max="15368" width="9.140625" style="63"/>
    <col min="15369" max="15369" width="14.85546875" style="63" bestFit="1" customWidth="1"/>
    <col min="15370" max="15616" width="9.140625" style="63"/>
    <col min="15617" max="15617" width="18.42578125" style="63" customWidth="1"/>
    <col min="15618" max="15618" width="29.5703125" style="63" customWidth="1"/>
    <col min="15619" max="15619" width="40.85546875" style="63" customWidth="1"/>
    <col min="15620" max="15623" width="16" style="63" customWidth="1"/>
    <col min="15624" max="15624" width="9.140625" style="63"/>
    <col min="15625" max="15625" width="14.85546875" style="63" bestFit="1" customWidth="1"/>
    <col min="15626" max="15872" width="9.140625" style="63"/>
    <col min="15873" max="15873" width="18.42578125" style="63" customWidth="1"/>
    <col min="15874" max="15874" width="29.5703125" style="63" customWidth="1"/>
    <col min="15875" max="15875" width="40.85546875" style="63" customWidth="1"/>
    <col min="15876" max="15879" width="16" style="63" customWidth="1"/>
    <col min="15880" max="15880" width="9.140625" style="63"/>
    <col min="15881" max="15881" width="14.85546875" style="63" bestFit="1" customWidth="1"/>
    <col min="15882" max="16128" width="9.140625" style="63"/>
    <col min="16129" max="16129" width="18.42578125" style="63" customWidth="1"/>
    <col min="16130" max="16130" width="29.5703125" style="63" customWidth="1"/>
    <col min="16131" max="16131" width="40.85546875" style="63" customWidth="1"/>
    <col min="16132" max="16135" width="16" style="63" customWidth="1"/>
    <col min="16136" max="16136" width="9.140625" style="63"/>
    <col min="16137" max="16137" width="14.85546875" style="63" bestFit="1" customWidth="1"/>
    <col min="16138" max="16384" width="9.140625" style="63"/>
  </cols>
  <sheetData>
    <row r="1" spans="1:9" ht="34.5" customHeight="1">
      <c r="C1" s="18"/>
      <c r="D1" s="194" t="s">
        <v>289</v>
      </c>
      <c r="E1" s="194"/>
      <c r="F1" s="194"/>
      <c r="G1" s="194"/>
    </row>
    <row r="2" spans="1:9" ht="42.75" customHeight="1">
      <c r="A2" s="203" t="s">
        <v>200</v>
      </c>
      <c r="B2" s="203"/>
      <c r="C2" s="203"/>
      <c r="D2" s="203"/>
      <c r="E2" s="203"/>
      <c r="F2" s="203"/>
      <c r="G2" s="203"/>
    </row>
    <row r="3" spans="1:9" ht="17.25" customHeight="1">
      <c r="A3" s="223" t="s">
        <v>37</v>
      </c>
      <c r="B3" s="223" t="s">
        <v>191</v>
      </c>
      <c r="C3" s="219" t="s">
        <v>38</v>
      </c>
      <c r="D3" s="223"/>
      <c r="E3" s="223"/>
      <c r="F3" s="223"/>
      <c r="G3" s="223"/>
    </row>
    <row r="4" spans="1:9" ht="32.25" customHeight="1">
      <c r="A4" s="219"/>
      <c r="B4" s="219"/>
      <c r="C4" s="220"/>
      <c r="D4" s="64">
        <v>2019</v>
      </c>
      <c r="E4" s="64">
        <v>2020</v>
      </c>
      <c r="F4" s="43">
        <v>2021</v>
      </c>
      <c r="G4" s="43" t="s">
        <v>302</v>
      </c>
    </row>
    <row r="5" spans="1:9" ht="15.75">
      <c r="A5" s="224" t="s">
        <v>192</v>
      </c>
      <c r="B5" s="225" t="s">
        <v>121</v>
      </c>
      <c r="C5" s="74" t="s">
        <v>193</v>
      </c>
      <c r="D5" s="76">
        <f>D6+D7+D8+D9</f>
        <v>585236.15</v>
      </c>
      <c r="E5" s="76">
        <f t="shared" ref="E5:F5" si="0">E6+E7+E8+E9</f>
        <v>512604.30000000005</v>
      </c>
      <c r="F5" s="76">
        <f t="shared" si="0"/>
        <v>503578.20000000007</v>
      </c>
      <c r="G5" s="75">
        <f>D5+E5+F5</f>
        <v>1601418.6500000004</v>
      </c>
    </row>
    <row r="6" spans="1:9" ht="15.75" customHeight="1">
      <c r="A6" s="224"/>
      <c r="B6" s="225"/>
      <c r="C6" s="74" t="s">
        <v>39</v>
      </c>
      <c r="D6" s="75">
        <f>D11+D17+D22</f>
        <v>0</v>
      </c>
      <c r="E6" s="75">
        <f>E11+E17+E22</f>
        <v>0</v>
      </c>
      <c r="F6" s="75">
        <v>0</v>
      </c>
      <c r="G6" s="75">
        <f t="shared" ref="G6:G29" si="1">D6+E6+F6</f>
        <v>0</v>
      </c>
    </row>
    <row r="7" spans="1:9" ht="15.75">
      <c r="A7" s="224"/>
      <c r="B7" s="225"/>
      <c r="C7" s="74" t="s">
        <v>20</v>
      </c>
      <c r="D7" s="75">
        <f>D12+D18+D21+D25+D28</f>
        <v>406386.39</v>
      </c>
      <c r="E7" s="75">
        <f t="shared" ref="E7:F7" si="2">E12+E18+E21+E25+E28</f>
        <v>340547.50000000006</v>
      </c>
      <c r="F7" s="75">
        <f t="shared" si="2"/>
        <v>337271.9</v>
      </c>
      <c r="G7" s="75">
        <f t="shared" si="1"/>
        <v>1084205.79</v>
      </c>
    </row>
    <row r="8" spans="1:9" ht="15" customHeight="1">
      <c r="A8" s="224"/>
      <c r="B8" s="225"/>
      <c r="C8" s="74" t="s">
        <v>194</v>
      </c>
      <c r="D8" s="75">
        <f>D13</f>
        <v>0</v>
      </c>
      <c r="E8" s="75">
        <f>E13</f>
        <v>0</v>
      </c>
      <c r="F8" s="75">
        <v>0</v>
      </c>
      <c r="G8" s="75">
        <f t="shared" si="1"/>
        <v>0</v>
      </c>
    </row>
    <row r="9" spans="1:9" ht="15.75" customHeight="1">
      <c r="A9" s="224"/>
      <c r="B9" s="225"/>
      <c r="C9" s="77" t="s">
        <v>195</v>
      </c>
      <c r="D9" s="75">
        <f>D14+D19+D23+D26+D29</f>
        <v>178849.75999999998</v>
      </c>
      <c r="E9" s="75">
        <f t="shared" ref="E9:F9" si="3">E14+E19+E23+E26+E29</f>
        <v>172056.8</v>
      </c>
      <c r="F9" s="75">
        <f t="shared" si="3"/>
        <v>166306.30000000002</v>
      </c>
      <c r="G9" s="75">
        <f t="shared" si="1"/>
        <v>517212.86</v>
      </c>
    </row>
    <row r="10" spans="1:9" ht="15.75" customHeight="1">
      <c r="A10" s="222" t="s">
        <v>43</v>
      </c>
      <c r="B10" s="223" t="s">
        <v>196</v>
      </c>
      <c r="C10" s="135" t="s">
        <v>193</v>
      </c>
      <c r="D10" s="65">
        <f>D12+D14+D11</f>
        <v>520132.6</v>
      </c>
      <c r="E10" s="65">
        <f t="shared" ref="E10:F10" si="4">E12+E14+E11</f>
        <v>454646.5</v>
      </c>
      <c r="F10" s="65">
        <f t="shared" si="4"/>
        <v>450294.70000000007</v>
      </c>
      <c r="G10" s="75">
        <f t="shared" si="1"/>
        <v>1425073.8</v>
      </c>
    </row>
    <row r="11" spans="1:9" ht="15.75">
      <c r="A11" s="222"/>
      <c r="B11" s="223"/>
      <c r="C11" s="35" t="s">
        <v>39</v>
      </c>
      <c r="D11" s="65"/>
      <c r="E11" s="65"/>
      <c r="F11" s="65"/>
      <c r="G11" s="75">
        <f t="shared" si="1"/>
        <v>0</v>
      </c>
    </row>
    <row r="12" spans="1:9" ht="15.75">
      <c r="A12" s="222"/>
      <c r="B12" s="223"/>
      <c r="C12" s="35" t="s">
        <v>20</v>
      </c>
      <c r="D12" s="65">
        <v>384492.27</v>
      </c>
      <c r="E12" s="65">
        <f>'Прил№1 к прогр'!J15+'Прил№1 к прогр'!J17+'Прил№1 к прогр'!J18+'Прил№1 к прогр'!J24+'Прил№1 к прогр'!J25+'Прил№1 к прогр'!J26+'Прил№1 к прогр'!J27+'Прил№1 к прогр'!J28+'Прил№1 к прогр'!J29+'Прил№1 к прогр'!J33+'Прил№1 к прогр'!J39+'Прил№1 к прогр'!J40+'Прил№1 к прогр'!J42+'Прил№1 к прогр'!J43+'Прил№1 к прогр'!J46+'Прил№1 к прогр'!J47+'Прил№1 к прогр'!J56+'Прил№1 к прогр'!J57+'Прил№1 к прогр'!J58+'Прил№1 к прогр'!J60+'Прил№1 к прогр'!J61+'Прил№1 к прогр'!J62+'Прил№1 к прогр'!J64+'Прил№1 к прогр'!J65+'Прил№1 к прогр'!J34</f>
        <v>323298.60000000003</v>
      </c>
      <c r="F12" s="65">
        <f>'Прил№1 к прогр'!K15+'Прил№1 к прогр'!K17+'Прил№1 к прогр'!K18+'Прил№1 к прогр'!K24+'Прил№1 к прогр'!K25+'Прил№1 к прогр'!K26+'Прил№1 к прогр'!K27+'Прил№1 к прогр'!K28+'Прил№1 к прогр'!K29+'Прил№1 к прогр'!K33+'Прил№1 к прогр'!K39+'Прил№1 к прогр'!K40+'Прил№1 к прогр'!K42+'Прил№1 к прогр'!K43+'Прил№1 к прогр'!K46+'Прил№1 к прогр'!K47+'Прил№1 к прогр'!K56+'Прил№1 к прогр'!K57+'Прил№1 к прогр'!K58+'Прил№1 к прогр'!K60+'Прил№1 к прогр'!K61+'Прил№1 к прогр'!K62+'Прил№1 к прогр'!K64+'Прил№1 к прогр'!K65+'Прил№1 к прогр'!K34</f>
        <v>323298.60000000003</v>
      </c>
      <c r="G12" s="75">
        <f t="shared" si="1"/>
        <v>1031089.4700000002</v>
      </c>
    </row>
    <row r="13" spans="1:9" ht="15.75">
      <c r="A13" s="222"/>
      <c r="B13" s="223"/>
      <c r="C13" s="35" t="s">
        <v>194</v>
      </c>
      <c r="D13" s="65"/>
      <c r="E13" s="66"/>
      <c r="F13" s="66"/>
      <c r="G13" s="75">
        <f t="shared" si="1"/>
        <v>0</v>
      </c>
    </row>
    <row r="14" spans="1:9" ht="21.75" customHeight="1">
      <c r="A14" s="222"/>
      <c r="B14" s="223"/>
      <c r="C14" s="78" t="s">
        <v>195</v>
      </c>
      <c r="D14" s="65">
        <v>135640.32999999999</v>
      </c>
      <c r="E14" s="65">
        <f>'Прил№1 к прогр'!J13+'Прил№1 к прогр'!J14+'Прил№1 к прогр'!J22+'Прил№1 к прогр'!J23+'Прил№1 к прогр'!J30+'Прил№1 к прогр'!J31+'Прил№1 к прогр'!J32+'Прил№1 к прогр'!J37+'Прил№1 к прогр'!J38+'Прил№1 к прогр'!J35</f>
        <v>131347.9</v>
      </c>
      <c r="F14" s="65">
        <f>'Прил№1 к прогр'!K13+'Прил№1 к прогр'!K14+'Прил№1 к прогр'!K22+'Прил№1 к прогр'!K23+'Прил№1 к прогр'!K30+'Прил№1 к прогр'!K31+'Прил№1 к прогр'!K32+'Прил№1 к прогр'!K37+'Прил№1 к прогр'!K38+'Прил№1 к прогр'!K35</f>
        <v>126996.1</v>
      </c>
      <c r="G14" s="75">
        <f t="shared" si="1"/>
        <v>393984.32999999996</v>
      </c>
    </row>
    <row r="15" spans="1:9" ht="15.75">
      <c r="A15" s="222" t="s">
        <v>6</v>
      </c>
      <c r="B15" s="223" t="s">
        <v>197</v>
      </c>
      <c r="C15" s="35" t="s">
        <v>193</v>
      </c>
      <c r="D15" s="69">
        <f>D19</f>
        <v>209.8</v>
      </c>
      <c r="E15" s="69">
        <f t="shared" ref="E15:F15" si="5">E19</f>
        <v>50</v>
      </c>
      <c r="F15" s="69">
        <f t="shared" si="5"/>
        <v>50</v>
      </c>
      <c r="G15" s="75">
        <f t="shared" si="1"/>
        <v>309.8</v>
      </c>
      <c r="I15" s="67"/>
    </row>
    <row r="16" spans="1:9" ht="15.75">
      <c r="A16" s="222"/>
      <c r="B16" s="223"/>
      <c r="C16" s="68" t="s">
        <v>18</v>
      </c>
      <c r="D16" s="69"/>
      <c r="E16" s="66"/>
      <c r="F16" s="66"/>
      <c r="G16" s="75">
        <f t="shared" si="1"/>
        <v>0</v>
      </c>
      <c r="I16" s="67"/>
    </row>
    <row r="17" spans="1:9" ht="15.75">
      <c r="A17" s="222"/>
      <c r="B17" s="223"/>
      <c r="C17" s="35" t="s">
        <v>39</v>
      </c>
      <c r="D17" s="69"/>
      <c r="E17" s="66"/>
      <c r="F17" s="66"/>
      <c r="G17" s="75">
        <f t="shared" si="1"/>
        <v>0</v>
      </c>
      <c r="I17" s="67"/>
    </row>
    <row r="18" spans="1:9" ht="15.75">
      <c r="A18" s="222"/>
      <c r="B18" s="223"/>
      <c r="C18" s="35" t="s">
        <v>20</v>
      </c>
      <c r="D18" s="69"/>
      <c r="E18" s="69"/>
      <c r="F18" s="69"/>
      <c r="G18" s="75">
        <f t="shared" si="1"/>
        <v>0</v>
      </c>
    </row>
    <row r="19" spans="1:9" ht="15.75">
      <c r="A19" s="222"/>
      <c r="B19" s="223"/>
      <c r="C19" s="79" t="s">
        <v>195</v>
      </c>
      <c r="D19" s="69">
        <f>'Прил№1 к прогр'!I68+'Прил№1 к прогр'!I70+'Прил№1 к прогр'!I71</f>
        <v>209.8</v>
      </c>
      <c r="E19" s="69">
        <f>'Прил№1 к прогр'!J68+'Прил№1 к прогр'!J70+'Прил№1 к прогр'!J71</f>
        <v>50</v>
      </c>
      <c r="F19" s="69">
        <f>'Прил№1 к прогр'!K68+'Прил№1 к прогр'!K70+'Прил№1 к прогр'!K71</f>
        <v>50</v>
      </c>
      <c r="G19" s="75">
        <f t="shared" si="1"/>
        <v>309.8</v>
      </c>
    </row>
    <row r="20" spans="1:9" ht="19.5" customHeight="1">
      <c r="A20" s="222" t="s">
        <v>34</v>
      </c>
      <c r="B20" s="223" t="s">
        <v>198</v>
      </c>
      <c r="C20" s="35" t="s">
        <v>193</v>
      </c>
      <c r="D20" s="69">
        <f>D21+D23+D22</f>
        <v>20432.099999999999</v>
      </c>
      <c r="E20" s="69">
        <f t="shared" ref="E20:F20" si="6">E21+E23+E22</f>
        <v>17248.899999999998</v>
      </c>
      <c r="F20" s="69">
        <f t="shared" si="6"/>
        <v>13973.300000000001</v>
      </c>
      <c r="G20" s="75">
        <f t="shared" si="1"/>
        <v>51654.3</v>
      </c>
    </row>
    <row r="21" spans="1:9" ht="18.75" customHeight="1">
      <c r="A21" s="222"/>
      <c r="B21" s="223"/>
      <c r="C21" s="35" t="s">
        <v>20</v>
      </c>
      <c r="D21" s="69">
        <v>20432.099999999999</v>
      </c>
      <c r="E21" s="69">
        <f>'Прил№1 к прогр'!J74+'Прил№1 к прогр'!J76+'Прил№1 к прогр'!J77</f>
        <v>17248.899999999998</v>
      </c>
      <c r="F21" s="69">
        <f>'Прил№1 к прогр'!K74+'Прил№1 к прогр'!K76+'Прил№1 к прогр'!K77</f>
        <v>13973.300000000001</v>
      </c>
      <c r="G21" s="75">
        <f t="shared" si="1"/>
        <v>51654.3</v>
      </c>
    </row>
    <row r="22" spans="1:9" ht="18" customHeight="1">
      <c r="A22" s="222"/>
      <c r="B22" s="223"/>
      <c r="C22" s="35" t="s">
        <v>39</v>
      </c>
      <c r="D22" s="69"/>
      <c r="E22" s="69"/>
      <c r="F22" s="69"/>
      <c r="G22" s="75">
        <f t="shared" si="1"/>
        <v>0</v>
      </c>
    </row>
    <row r="23" spans="1:9" ht="20.25" customHeight="1">
      <c r="A23" s="222"/>
      <c r="B23" s="223"/>
      <c r="C23" s="78" t="s">
        <v>195</v>
      </c>
      <c r="D23" s="69"/>
      <c r="E23" s="80"/>
      <c r="F23" s="80"/>
      <c r="G23" s="75">
        <f t="shared" si="1"/>
        <v>0</v>
      </c>
    </row>
    <row r="24" spans="1:9" ht="19.5" customHeight="1">
      <c r="A24" s="222" t="s">
        <v>35</v>
      </c>
      <c r="B24" s="223" t="s">
        <v>199</v>
      </c>
      <c r="C24" s="35" t="s">
        <v>193</v>
      </c>
      <c r="D24" s="69">
        <f>D26+D25</f>
        <v>20697.8</v>
      </c>
      <c r="E24" s="69">
        <f t="shared" ref="E24:F24" si="7">E26+E25</f>
        <v>19558.900000000001</v>
      </c>
      <c r="F24" s="69">
        <f t="shared" si="7"/>
        <v>19160.2</v>
      </c>
      <c r="G24" s="75">
        <f t="shared" si="1"/>
        <v>59416.899999999994</v>
      </c>
    </row>
    <row r="25" spans="1:9" ht="18.75" customHeight="1">
      <c r="A25" s="222"/>
      <c r="B25" s="223"/>
      <c r="C25" s="35" t="s">
        <v>20</v>
      </c>
      <c r="D25" s="69">
        <v>699.77</v>
      </c>
      <c r="E25" s="69"/>
      <c r="F25" s="69"/>
      <c r="G25" s="75">
        <f t="shared" si="1"/>
        <v>699.77</v>
      </c>
    </row>
    <row r="26" spans="1:9" ht="22.5" customHeight="1">
      <c r="A26" s="222"/>
      <c r="B26" s="223"/>
      <c r="C26" s="79" t="s">
        <v>195</v>
      </c>
      <c r="D26" s="69">
        <v>19998.03</v>
      </c>
      <c r="E26" s="69">
        <f>'Прил№1 к прогр'!J80+'Прил№1 к прогр'!J81+'Прил№1 к прогр'!J82+'Прил№1 к прогр'!J87+'Прил№1 к прогр'!J88+'Прил№1 к прогр'!J89</f>
        <v>19558.900000000001</v>
      </c>
      <c r="F26" s="69">
        <f>'Прил№1 к прогр'!K80+'Прил№1 к прогр'!K81+'Прил№1 к прогр'!K82+'Прил№1 к прогр'!K87+'Прил№1 к прогр'!K88+'Прил№1 к прогр'!K89</f>
        <v>19160.2</v>
      </c>
      <c r="G26" s="75">
        <f t="shared" si="1"/>
        <v>58717.130000000005</v>
      </c>
    </row>
    <row r="27" spans="1:9" ht="21" customHeight="1">
      <c r="A27" s="222" t="s">
        <v>36</v>
      </c>
      <c r="B27" s="223" t="s">
        <v>187</v>
      </c>
      <c r="C27" s="29" t="s">
        <v>193</v>
      </c>
      <c r="D27" s="69">
        <f>D29+D28</f>
        <v>23763.85</v>
      </c>
      <c r="E27" s="69">
        <f t="shared" ref="E27:F27" si="8">E29+E28</f>
        <v>21100</v>
      </c>
      <c r="F27" s="69">
        <f t="shared" si="8"/>
        <v>20100</v>
      </c>
      <c r="G27" s="75">
        <f t="shared" si="1"/>
        <v>64963.85</v>
      </c>
    </row>
    <row r="28" spans="1:9" ht="22.5" customHeight="1">
      <c r="A28" s="222"/>
      <c r="B28" s="223"/>
      <c r="C28" s="29" t="s">
        <v>20</v>
      </c>
      <c r="D28" s="69">
        <v>762.25</v>
      </c>
      <c r="E28" s="69"/>
      <c r="F28" s="69"/>
      <c r="G28" s="75">
        <f t="shared" si="1"/>
        <v>762.25</v>
      </c>
    </row>
    <row r="29" spans="1:9" ht="22.5" customHeight="1">
      <c r="A29" s="222"/>
      <c r="B29" s="223"/>
      <c r="C29" s="81" t="s">
        <v>195</v>
      </c>
      <c r="D29" s="69">
        <f>'Прил№1 к прогр'!I94</f>
        <v>23001.599999999999</v>
      </c>
      <c r="E29" s="69">
        <f>'Прил№1 к прогр'!J94</f>
        <v>21100</v>
      </c>
      <c r="F29" s="69">
        <f>'Прил№1 к прогр'!K94</f>
        <v>20100</v>
      </c>
      <c r="G29" s="75">
        <f t="shared" si="1"/>
        <v>64201.599999999999</v>
      </c>
    </row>
    <row r="30" spans="1:9" ht="18" customHeight="1">
      <c r="A30" s="53"/>
      <c r="B30" s="53"/>
      <c r="C30" s="70"/>
      <c r="D30" s="71"/>
      <c r="E30" s="71"/>
      <c r="F30" s="71"/>
      <c r="G30" s="72"/>
    </row>
    <row r="31" spans="1:9" ht="15.75" customHeight="1">
      <c r="A31" s="226" t="s">
        <v>190</v>
      </c>
      <c r="B31" s="226"/>
      <c r="C31" s="226"/>
      <c r="D31" s="59"/>
      <c r="G31" s="59" t="s">
        <v>107</v>
      </c>
    </row>
    <row r="33" spans="1:12" ht="14.25" customHeight="1"/>
    <row r="34" spans="1:12" ht="18" customHeight="1"/>
    <row r="35" spans="1:12" ht="18" customHeight="1"/>
    <row r="36" spans="1:12" ht="18" customHeight="1"/>
    <row r="37" spans="1:12" s="18" customFormat="1" ht="51.75" customHeight="1">
      <c r="A37" s="63"/>
      <c r="B37" s="63"/>
      <c r="C37" s="63"/>
      <c r="D37" s="63"/>
      <c r="E37" s="63"/>
      <c r="F37" s="63"/>
      <c r="G37" s="63"/>
      <c r="H37" s="73"/>
      <c r="L37" s="61"/>
    </row>
    <row r="46" spans="1:12">
      <c r="J46" s="63" t="s">
        <v>141</v>
      </c>
    </row>
    <row r="142" spans="12:12" ht="105" customHeight="1">
      <c r="L142" s="18"/>
    </row>
  </sheetData>
  <mergeCells count="19">
    <mergeCell ref="A31:C31"/>
    <mergeCell ref="B20:B23"/>
    <mergeCell ref="A24:A26"/>
    <mergeCell ref="B24:B26"/>
    <mergeCell ref="A27:A29"/>
    <mergeCell ref="B27:B29"/>
    <mergeCell ref="A20:A23"/>
    <mergeCell ref="A15:A19"/>
    <mergeCell ref="B15:B19"/>
    <mergeCell ref="D1:G1"/>
    <mergeCell ref="A5:A9"/>
    <mergeCell ref="B5:B9"/>
    <mergeCell ref="A10:A14"/>
    <mergeCell ref="B10:B14"/>
    <mergeCell ref="A2:G2"/>
    <mergeCell ref="A3:A4"/>
    <mergeCell ref="B3:B4"/>
    <mergeCell ref="C3:C4"/>
    <mergeCell ref="D3:G3"/>
  </mergeCells>
  <pageMargins left="0.55118110236220474" right="0" top="0" bottom="0" header="0" footer="0"/>
  <pageSetup paperSize="9" scale="83" fitToHeight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46"/>
  <sheetViews>
    <sheetView view="pageBreakPreview" zoomScaleNormal="100" zoomScaleSheetLayoutView="100" workbookViewId="0">
      <pane xSplit="1" ySplit="7" topLeftCell="D8" activePane="bottomRight" state="frozen"/>
      <selection pane="topRight" activeCell="B1" sqref="B1"/>
      <selection pane="bottomLeft" activeCell="A8" sqref="A8"/>
      <selection pane="bottomRight" activeCell="I11" sqref="I11"/>
    </sheetView>
  </sheetViews>
  <sheetFormatPr defaultRowHeight="15"/>
  <cols>
    <col min="1" max="1" width="41.85546875" style="2" customWidth="1"/>
    <col min="2" max="2" width="13.5703125" style="2" customWidth="1"/>
    <col min="3" max="3" width="14.140625" style="2" customWidth="1"/>
    <col min="4" max="4" width="13.28515625" style="2" customWidth="1"/>
    <col min="5" max="5" width="14.5703125" style="2" customWidth="1"/>
    <col min="6" max="6" width="13" style="2" customWidth="1"/>
    <col min="7" max="7" width="13" style="142" customWidth="1"/>
    <col min="8" max="8" width="12.85546875" style="2" customWidth="1"/>
    <col min="9" max="9" width="13.85546875" style="2" customWidth="1"/>
    <col min="10" max="10" width="13.28515625" style="2" customWidth="1"/>
    <col min="11" max="11" width="13.140625" style="2" customWidth="1"/>
    <col min="12" max="12" width="13" style="2" customWidth="1"/>
    <col min="13" max="16384" width="9.140625" style="2"/>
  </cols>
  <sheetData>
    <row r="1" spans="1:12" ht="57" customHeight="1">
      <c r="J1" s="189" t="s">
        <v>202</v>
      </c>
      <c r="K1" s="189"/>
      <c r="L1" s="189"/>
    </row>
    <row r="3" spans="1:12" ht="18.75">
      <c r="A3" s="227" t="s">
        <v>44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</row>
    <row r="5" spans="1:12" ht="15" customHeight="1">
      <c r="A5" s="178" t="s">
        <v>40</v>
      </c>
      <c r="B5" s="178" t="s">
        <v>41</v>
      </c>
      <c r="C5" s="178"/>
      <c r="D5" s="178"/>
      <c r="E5" s="178"/>
      <c r="F5" s="178"/>
      <c r="G5" s="141"/>
      <c r="H5" s="236" t="s">
        <v>42</v>
      </c>
      <c r="I5" s="237"/>
      <c r="J5" s="237"/>
      <c r="K5" s="237"/>
      <c r="L5" s="237"/>
    </row>
    <row r="6" spans="1:12">
      <c r="A6" s="178"/>
      <c r="B6" s="7">
        <v>2017</v>
      </c>
      <c r="C6" s="7">
        <v>2018</v>
      </c>
      <c r="D6" s="7">
        <v>2019</v>
      </c>
      <c r="E6" s="8">
        <v>2020</v>
      </c>
      <c r="F6" s="8">
        <v>2021</v>
      </c>
      <c r="G6" s="141">
        <v>2022</v>
      </c>
      <c r="H6" s="129">
        <v>2017</v>
      </c>
      <c r="I6" s="129">
        <v>2018</v>
      </c>
      <c r="J6" s="129">
        <v>2019</v>
      </c>
      <c r="K6" s="134">
        <v>2020</v>
      </c>
      <c r="L6" s="134">
        <v>2021</v>
      </c>
    </row>
    <row r="7" spans="1:12" ht="15.75" customHeight="1">
      <c r="A7" s="234" t="s">
        <v>224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</row>
    <row r="8" spans="1:12" ht="16.5" customHeight="1">
      <c r="A8" s="6" t="s">
        <v>225</v>
      </c>
      <c r="B8" s="90">
        <v>875</v>
      </c>
      <c r="C8" s="90">
        <v>875</v>
      </c>
      <c r="D8" s="90">
        <v>875</v>
      </c>
      <c r="E8" s="90">
        <v>875</v>
      </c>
      <c r="F8" s="90">
        <v>875</v>
      </c>
      <c r="G8" s="141">
        <v>875</v>
      </c>
      <c r="H8" s="90">
        <v>75582.8</v>
      </c>
      <c r="I8" s="90">
        <v>73594</v>
      </c>
      <c r="J8" s="90">
        <v>73594</v>
      </c>
      <c r="K8" s="90">
        <v>73594</v>
      </c>
      <c r="L8" s="90">
        <v>73600</v>
      </c>
    </row>
    <row r="9" spans="1:12" s="91" customFormat="1" ht="16.5" customHeight="1">
      <c r="A9" s="92" t="s">
        <v>226</v>
      </c>
      <c r="B9" s="90"/>
      <c r="C9" s="90"/>
      <c r="D9" s="90"/>
      <c r="E9" s="90"/>
      <c r="F9" s="90"/>
      <c r="G9" s="141"/>
      <c r="H9" s="90"/>
      <c r="I9" s="90"/>
      <c r="J9" s="90"/>
      <c r="K9" s="90"/>
      <c r="L9" s="90"/>
    </row>
    <row r="10" spans="1:12" s="91" customFormat="1" ht="16.5" customHeight="1">
      <c r="A10" s="92" t="s">
        <v>225</v>
      </c>
      <c r="B10" s="90">
        <v>875</v>
      </c>
      <c r="C10" s="90">
        <v>875</v>
      </c>
      <c r="D10" s="90">
        <v>875</v>
      </c>
      <c r="E10" s="90">
        <v>875</v>
      </c>
      <c r="F10" s="90">
        <v>875</v>
      </c>
      <c r="G10" s="141">
        <v>875</v>
      </c>
      <c r="H10" s="90">
        <v>15396</v>
      </c>
      <c r="I10" s="90">
        <v>15396</v>
      </c>
      <c r="J10" s="90">
        <v>15009.4</v>
      </c>
      <c r="K10" s="90">
        <v>15009.4</v>
      </c>
      <c r="L10" s="90">
        <v>15100</v>
      </c>
    </row>
    <row r="11" spans="1:12" s="91" customFormat="1" ht="29.25" customHeight="1">
      <c r="A11" s="92" t="s">
        <v>227</v>
      </c>
      <c r="B11" s="90"/>
      <c r="C11" s="90"/>
      <c r="D11" s="90"/>
      <c r="E11" s="90"/>
      <c r="F11" s="90"/>
      <c r="G11" s="141"/>
      <c r="H11" s="90"/>
      <c r="I11" s="90"/>
      <c r="J11" s="90"/>
      <c r="K11" s="90"/>
      <c r="L11" s="90"/>
    </row>
    <row r="12" spans="1:12" s="91" customFormat="1" ht="15" customHeight="1">
      <c r="A12" s="92" t="s">
        <v>225</v>
      </c>
      <c r="B12" s="90">
        <v>1080</v>
      </c>
      <c r="C12" s="90">
        <v>1111</v>
      </c>
      <c r="D12" s="90">
        <v>1139</v>
      </c>
      <c r="E12" s="90">
        <v>1140</v>
      </c>
      <c r="F12" s="90">
        <v>1145</v>
      </c>
      <c r="G12" s="141">
        <v>1145</v>
      </c>
      <c r="H12" s="90">
        <v>144840.10999999999</v>
      </c>
      <c r="I12" s="90">
        <v>142410.54999999999</v>
      </c>
      <c r="J12" s="90">
        <v>142790.89000000001</v>
      </c>
      <c r="K12" s="90">
        <v>142916.25</v>
      </c>
      <c r="L12" s="90">
        <v>143543.07999999999</v>
      </c>
    </row>
    <row r="13" spans="1:12" s="91" customFormat="1" ht="27" customHeight="1">
      <c r="A13" s="92" t="s">
        <v>228</v>
      </c>
      <c r="B13" s="90"/>
      <c r="C13" s="90"/>
      <c r="D13" s="90"/>
      <c r="E13" s="90"/>
      <c r="F13" s="90"/>
      <c r="G13" s="141"/>
      <c r="H13" s="90"/>
      <c r="I13" s="90"/>
      <c r="J13" s="90"/>
      <c r="K13" s="90"/>
      <c r="L13" s="90"/>
    </row>
    <row r="14" spans="1:12" s="91" customFormat="1" ht="16.5" customHeight="1">
      <c r="A14" s="92" t="s">
        <v>225</v>
      </c>
      <c r="B14" s="90">
        <v>1238</v>
      </c>
      <c r="C14" s="90">
        <v>1227</v>
      </c>
      <c r="D14" s="90">
        <v>1186</v>
      </c>
      <c r="E14" s="90">
        <v>1180</v>
      </c>
      <c r="F14" s="90">
        <v>1175</v>
      </c>
      <c r="G14" s="141">
        <v>1175</v>
      </c>
      <c r="H14" s="90">
        <v>166029.68</v>
      </c>
      <c r="I14" s="90">
        <v>157279.71</v>
      </c>
      <c r="J14" s="90">
        <v>148683.06</v>
      </c>
      <c r="K14" s="90">
        <v>147930.87</v>
      </c>
      <c r="L14" s="90">
        <v>147304.04</v>
      </c>
    </row>
    <row r="15" spans="1:12" s="91" customFormat="1" ht="27.75" customHeight="1">
      <c r="A15" s="92" t="s">
        <v>229</v>
      </c>
      <c r="B15" s="90"/>
      <c r="C15" s="90"/>
      <c r="D15" s="90"/>
      <c r="E15" s="90"/>
      <c r="F15" s="90"/>
      <c r="G15" s="141"/>
      <c r="H15" s="90"/>
      <c r="I15" s="90"/>
      <c r="J15" s="90"/>
      <c r="K15" s="90"/>
      <c r="L15" s="90"/>
    </row>
    <row r="16" spans="1:12" s="91" customFormat="1" ht="16.5" customHeight="1">
      <c r="A16" s="92" t="s">
        <v>225</v>
      </c>
      <c r="B16" s="90">
        <v>156</v>
      </c>
      <c r="C16" s="90">
        <v>145</v>
      </c>
      <c r="D16" s="90">
        <v>145</v>
      </c>
      <c r="E16" s="90">
        <v>145</v>
      </c>
      <c r="F16" s="90">
        <v>145</v>
      </c>
      <c r="G16" s="141">
        <v>145</v>
      </c>
      <c r="H16" s="90">
        <v>20921.349999999999</v>
      </c>
      <c r="I16" s="90">
        <v>18586.439999999999</v>
      </c>
      <c r="J16" s="90">
        <v>18177.95</v>
      </c>
      <c r="K16" s="90">
        <v>18177.95</v>
      </c>
      <c r="L16" s="90">
        <v>18177.95</v>
      </c>
    </row>
    <row r="17" spans="1:12" s="91" customFormat="1" ht="39" customHeight="1">
      <c r="A17" s="92" t="s">
        <v>230</v>
      </c>
      <c r="B17" s="90"/>
      <c r="C17" s="90"/>
      <c r="D17" s="90"/>
      <c r="E17" s="90"/>
      <c r="F17" s="90"/>
      <c r="G17" s="141"/>
      <c r="H17" s="90"/>
      <c r="I17" s="90"/>
      <c r="J17" s="90"/>
      <c r="K17" s="90"/>
      <c r="L17" s="90"/>
    </row>
    <row r="18" spans="1:12" s="91" customFormat="1" ht="16.5" customHeight="1">
      <c r="A18" s="92" t="s">
        <v>225</v>
      </c>
      <c r="B18" s="90">
        <v>241</v>
      </c>
      <c r="C18" s="90">
        <v>245</v>
      </c>
      <c r="D18" s="90">
        <v>245</v>
      </c>
      <c r="E18" s="90">
        <v>245</v>
      </c>
      <c r="F18" s="90">
        <v>245</v>
      </c>
      <c r="G18" s="141">
        <v>245</v>
      </c>
      <c r="H18" s="90">
        <v>2595</v>
      </c>
      <c r="I18" s="90">
        <v>2477.33</v>
      </c>
      <c r="J18" s="90">
        <v>2279.1</v>
      </c>
      <c r="K18" s="90">
        <v>2235.1799999999998</v>
      </c>
      <c r="L18" s="90">
        <v>2235.1799999999998</v>
      </c>
    </row>
    <row r="19" spans="1:12" s="91" customFormat="1" ht="29.25" customHeight="1">
      <c r="A19" s="92" t="s">
        <v>231</v>
      </c>
      <c r="B19" s="90"/>
      <c r="C19" s="90"/>
      <c r="D19" s="90"/>
      <c r="E19" s="90"/>
      <c r="F19" s="90"/>
      <c r="G19" s="141"/>
      <c r="H19" s="90"/>
      <c r="I19" s="90"/>
      <c r="J19" s="90"/>
      <c r="K19" s="90"/>
      <c r="L19" s="90"/>
    </row>
    <row r="20" spans="1:12" s="91" customFormat="1" ht="16.5" customHeight="1">
      <c r="A20" s="92" t="s">
        <v>225</v>
      </c>
      <c r="B20" s="90">
        <v>1324</v>
      </c>
      <c r="C20" s="90">
        <v>1324</v>
      </c>
      <c r="D20" s="90">
        <v>1325</v>
      </c>
      <c r="E20" s="90">
        <v>1325</v>
      </c>
      <c r="F20" s="90">
        <v>1325</v>
      </c>
      <c r="G20" s="141">
        <v>1325</v>
      </c>
      <c r="H20" s="90">
        <v>14249.64</v>
      </c>
      <c r="I20" s="90">
        <v>13387.67</v>
      </c>
      <c r="J20" s="90">
        <v>12325.7</v>
      </c>
      <c r="K20" s="90">
        <v>12088.32</v>
      </c>
      <c r="L20" s="90">
        <v>12088.32</v>
      </c>
    </row>
    <row r="21" spans="1:12" s="91" customFormat="1" ht="53.25" customHeight="1">
      <c r="A21" s="92" t="s">
        <v>232</v>
      </c>
      <c r="B21" s="90"/>
      <c r="C21" s="90"/>
      <c r="D21" s="90"/>
      <c r="E21" s="90"/>
      <c r="F21" s="90"/>
      <c r="G21" s="141"/>
      <c r="H21" s="90"/>
      <c r="I21" s="90"/>
      <c r="J21" s="90"/>
      <c r="K21" s="90"/>
      <c r="L21" s="90"/>
    </row>
    <row r="22" spans="1:12" s="91" customFormat="1" ht="18" customHeight="1">
      <c r="A22" s="92" t="s">
        <v>233</v>
      </c>
      <c r="B22" s="90">
        <v>18565</v>
      </c>
      <c r="C22" s="90">
        <v>18565</v>
      </c>
      <c r="D22" s="90">
        <v>18565</v>
      </c>
      <c r="E22" s="90">
        <v>18565</v>
      </c>
      <c r="F22" s="90">
        <v>18565</v>
      </c>
      <c r="G22" s="141">
        <v>18565</v>
      </c>
      <c r="H22" s="90">
        <v>21390.34</v>
      </c>
      <c r="I22" s="90">
        <v>22100</v>
      </c>
      <c r="J22" s="90">
        <v>22100</v>
      </c>
      <c r="K22" s="90">
        <v>22100</v>
      </c>
      <c r="L22" s="90">
        <v>22100</v>
      </c>
    </row>
    <row r="23" spans="1:12" s="91" customFormat="1" ht="16.5" customHeight="1">
      <c r="A23" s="92" t="s">
        <v>234</v>
      </c>
      <c r="B23" s="90">
        <v>27</v>
      </c>
      <c r="C23" s="90">
        <v>27</v>
      </c>
      <c r="D23" s="90">
        <v>27</v>
      </c>
      <c r="E23" s="90">
        <v>27</v>
      </c>
      <c r="F23" s="90">
        <v>27</v>
      </c>
      <c r="G23" s="141">
        <v>27</v>
      </c>
      <c r="H23" s="90"/>
      <c r="I23" s="90"/>
      <c r="J23" s="90"/>
      <c r="K23" s="90"/>
      <c r="L23" s="90"/>
    </row>
    <row r="24" spans="1:12" ht="15" customHeight="1">
      <c r="A24" s="228" t="s">
        <v>52</v>
      </c>
      <c r="B24" s="229"/>
      <c r="C24" s="229"/>
      <c r="D24" s="229"/>
      <c r="E24" s="229"/>
      <c r="F24" s="230"/>
      <c r="G24" s="144"/>
      <c r="H24" s="111">
        <v>462892.97</v>
      </c>
      <c r="I24" s="111">
        <v>430858.07</v>
      </c>
      <c r="J24" s="111">
        <v>467496</v>
      </c>
      <c r="K24" s="111">
        <v>454646.5</v>
      </c>
      <c r="L24" s="90">
        <v>450294.7</v>
      </c>
    </row>
    <row r="25" spans="1:12" ht="114.75">
      <c r="A25" s="93" t="s">
        <v>54</v>
      </c>
      <c r="B25" s="95">
        <v>60</v>
      </c>
      <c r="C25" s="95">
        <v>100</v>
      </c>
      <c r="D25" s="96">
        <v>100</v>
      </c>
      <c r="E25" s="95">
        <v>100</v>
      </c>
      <c r="F25" s="95">
        <v>100</v>
      </c>
      <c r="G25" s="95">
        <v>100</v>
      </c>
      <c r="H25" s="90"/>
      <c r="I25" s="90"/>
      <c r="J25" s="90"/>
      <c r="K25" s="90"/>
      <c r="L25" s="90"/>
    </row>
    <row r="26" spans="1:12" ht="140.25">
      <c r="A26" s="94" t="s">
        <v>56</v>
      </c>
      <c r="B26" s="97">
        <v>100</v>
      </c>
      <c r="C26" s="97">
        <v>100</v>
      </c>
      <c r="D26" s="98">
        <v>100</v>
      </c>
      <c r="E26" s="97">
        <v>100</v>
      </c>
      <c r="F26" s="97">
        <v>100</v>
      </c>
      <c r="G26" s="97">
        <v>100</v>
      </c>
      <c r="H26" s="90"/>
      <c r="I26" s="90"/>
      <c r="J26" s="90"/>
      <c r="K26" s="90"/>
      <c r="L26" s="90"/>
    </row>
    <row r="27" spans="1:12" s="91" customFormat="1" ht="102">
      <c r="A27" s="93" t="s">
        <v>58</v>
      </c>
      <c r="B27" s="100">
        <v>0</v>
      </c>
      <c r="C27" s="100">
        <v>0</v>
      </c>
      <c r="D27" s="98">
        <v>0</v>
      </c>
      <c r="E27" s="100">
        <v>0</v>
      </c>
      <c r="F27" s="100">
        <v>0</v>
      </c>
      <c r="G27" s="100">
        <v>0</v>
      </c>
      <c r="H27" s="90"/>
      <c r="I27" s="90"/>
      <c r="J27" s="90"/>
      <c r="K27" s="90"/>
      <c r="L27" s="90"/>
    </row>
    <row r="28" spans="1:12" s="91" customFormat="1" ht="76.5">
      <c r="A28" s="94" t="s">
        <v>60</v>
      </c>
      <c r="B28" s="101">
        <v>100</v>
      </c>
      <c r="C28" s="101">
        <v>100</v>
      </c>
      <c r="D28" s="97">
        <v>100</v>
      </c>
      <c r="E28" s="101">
        <v>100</v>
      </c>
      <c r="F28" s="101">
        <v>100</v>
      </c>
      <c r="G28" s="101">
        <v>100</v>
      </c>
      <c r="H28" s="90"/>
      <c r="I28" s="90"/>
      <c r="J28" s="90"/>
      <c r="K28" s="90"/>
      <c r="L28" s="90"/>
    </row>
    <row r="29" spans="1:12" s="91" customFormat="1" ht="38.25">
      <c r="A29" s="94" t="s">
        <v>62</v>
      </c>
      <c r="B29" s="102">
        <v>14.4</v>
      </c>
      <c r="C29" s="102">
        <v>14.4</v>
      </c>
      <c r="D29" s="98">
        <v>14.4</v>
      </c>
      <c r="E29" s="102">
        <v>14.4</v>
      </c>
      <c r="F29" s="102">
        <v>14.4</v>
      </c>
      <c r="G29" s="102">
        <v>14.4</v>
      </c>
      <c r="H29" s="90"/>
      <c r="I29" s="90"/>
      <c r="J29" s="90"/>
      <c r="K29" s="90"/>
      <c r="L29" s="90"/>
    </row>
    <row r="30" spans="1:12" s="91" customFormat="1" ht="63.75">
      <c r="A30" s="94" t="s">
        <v>64</v>
      </c>
      <c r="B30" s="103">
        <v>14.1</v>
      </c>
      <c r="C30" s="103">
        <v>9.6</v>
      </c>
      <c r="D30" s="98">
        <v>9.6</v>
      </c>
      <c r="E30" s="103">
        <v>9.5</v>
      </c>
      <c r="F30" s="103">
        <v>9.5</v>
      </c>
      <c r="G30" s="103">
        <v>9.5</v>
      </c>
      <c r="H30" s="90"/>
      <c r="I30" s="90"/>
      <c r="J30" s="90"/>
      <c r="K30" s="90"/>
      <c r="L30" s="90"/>
    </row>
    <row r="31" spans="1:12" s="91" customFormat="1" ht="76.5">
      <c r="A31" s="94" t="s">
        <v>66</v>
      </c>
      <c r="B31" s="101">
        <v>15</v>
      </c>
      <c r="C31" s="104">
        <v>14.2</v>
      </c>
      <c r="D31" s="98">
        <v>14.2</v>
      </c>
      <c r="E31" s="101">
        <v>14.2</v>
      </c>
      <c r="F31" s="101">
        <v>14.2</v>
      </c>
      <c r="G31" s="101">
        <v>14.2</v>
      </c>
      <c r="H31" s="90"/>
      <c r="I31" s="90"/>
      <c r="J31" s="90"/>
      <c r="K31" s="90"/>
      <c r="L31" s="90"/>
    </row>
    <row r="32" spans="1:12" s="91" customFormat="1" ht="102">
      <c r="A32" s="94" t="s">
        <v>68</v>
      </c>
      <c r="B32" s="105">
        <v>99</v>
      </c>
      <c r="C32" s="105">
        <v>100</v>
      </c>
      <c r="D32" s="98">
        <v>100</v>
      </c>
      <c r="E32" s="105">
        <v>100</v>
      </c>
      <c r="F32" s="105">
        <v>100</v>
      </c>
      <c r="G32" s="105">
        <v>100</v>
      </c>
      <c r="H32" s="90"/>
      <c r="I32" s="90"/>
      <c r="J32" s="90"/>
      <c r="K32" s="90"/>
      <c r="L32" s="90"/>
    </row>
    <row r="33" spans="1:12" s="91" customFormat="1" ht="76.5">
      <c r="A33" s="94" t="s">
        <v>69</v>
      </c>
      <c r="B33" s="106">
        <v>16.5</v>
      </c>
      <c r="C33" s="106">
        <v>17</v>
      </c>
      <c r="D33" s="107">
        <v>17</v>
      </c>
      <c r="E33" s="106">
        <v>17</v>
      </c>
      <c r="F33" s="106">
        <v>17</v>
      </c>
      <c r="G33" s="106">
        <v>17</v>
      </c>
      <c r="H33" s="90"/>
      <c r="I33" s="90"/>
      <c r="J33" s="90"/>
      <c r="K33" s="90"/>
      <c r="L33" s="90"/>
    </row>
    <row r="34" spans="1:12" s="91" customFormat="1" ht="114.75">
      <c r="A34" s="94" t="s">
        <v>70</v>
      </c>
      <c r="B34" s="106">
        <v>4</v>
      </c>
      <c r="C34" s="106">
        <v>4</v>
      </c>
      <c r="D34" s="97">
        <v>4</v>
      </c>
      <c r="E34" s="106">
        <v>4</v>
      </c>
      <c r="F34" s="106">
        <v>4</v>
      </c>
      <c r="G34" s="106">
        <v>4</v>
      </c>
      <c r="H34" s="90"/>
      <c r="I34" s="90"/>
      <c r="J34" s="90"/>
      <c r="K34" s="90"/>
      <c r="L34" s="90"/>
    </row>
    <row r="35" spans="1:12" ht="67.5" customHeight="1">
      <c r="A35" s="94" t="s">
        <v>71</v>
      </c>
      <c r="B35" s="106">
        <v>76</v>
      </c>
      <c r="C35" s="106">
        <v>80</v>
      </c>
      <c r="D35" s="107">
        <v>80</v>
      </c>
      <c r="E35" s="106">
        <v>80</v>
      </c>
      <c r="F35" s="106">
        <v>80</v>
      </c>
      <c r="G35" s="106">
        <v>80</v>
      </c>
      <c r="H35" s="90"/>
      <c r="I35" s="90"/>
      <c r="J35" s="90"/>
      <c r="K35" s="90"/>
      <c r="L35" s="90"/>
    </row>
    <row r="36" spans="1:12" ht="116.25" customHeight="1">
      <c r="A36" s="99" t="s">
        <v>72</v>
      </c>
      <c r="B36" s="88">
        <v>100</v>
      </c>
      <c r="C36" s="88">
        <v>100</v>
      </c>
      <c r="D36" s="107">
        <v>100</v>
      </c>
      <c r="E36" s="108">
        <v>100</v>
      </c>
      <c r="F36" s="108">
        <v>100</v>
      </c>
      <c r="G36" s="108">
        <v>100</v>
      </c>
      <c r="H36" s="90"/>
      <c r="I36" s="90"/>
      <c r="J36" s="90"/>
      <c r="K36" s="90"/>
      <c r="L36" s="90"/>
    </row>
    <row r="37" spans="1:12" s="91" customFormat="1" ht="63.75">
      <c r="A37" s="99" t="s">
        <v>74</v>
      </c>
      <c r="B37" s="88">
        <v>81.2</v>
      </c>
      <c r="C37" s="88">
        <v>81.400000000000006</v>
      </c>
      <c r="D37" s="107">
        <v>85.4</v>
      </c>
      <c r="E37" s="88">
        <v>90.4</v>
      </c>
      <c r="F37" s="88">
        <v>95.4</v>
      </c>
      <c r="G37" s="88">
        <v>95.4</v>
      </c>
      <c r="H37" s="90"/>
      <c r="I37" s="90"/>
      <c r="J37" s="90"/>
      <c r="K37" s="90"/>
      <c r="L37" s="90"/>
    </row>
    <row r="38" spans="1:12" s="91" customFormat="1" ht="129" customHeight="1">
      <c r="A38" s="99" t="s">
        <v>76</v>
      </c>
      <c r="B38" s="88">
        <v>100</v>
      </c>
      <c r="C38" s="88">
        <v>100</v>
      </c>
      <c r="D38" s="107">
        <v>100</v>
      </c>
      <c r="E38" s="88">
        <v>100</v>
      </c>
      <c r="F38" s="88">
        <v>100</v>
      </c>
      <c r="G38" s="88">
        <v>100</v>
      </c>
      <c r="H38" s="90"/>
      <c r="I38" s="90"/>
      <c r="J38" s="90"/>
      <c r="K38" s="90"/>
      <c r="L38" s="90"/>
    </row>
    <row r="39" spans="1:12" s="91" customFormat="1" ht="66" customHeight="1">
      <c r="A39" s="99" t="s">
        <v>78</v>
      </c>
      <c r="B39" s="88">
        <v>80.5</v>
      </c>
      <c r="C39" s="88">
        <v>80.5</v>
      </c>
      <c r="D39" s="107">
        <v>80.5</v>
      </c>
      <c r="E39" s="88">
        <v>80.5</v>
      </c>
      <c r="F39" s="88">
        <v>80.5</v>
      </c>
      <c r="G39" s="88">
        <v>80.5</v>
      </c>
      <c r="H39" s="90"/>
      <c r="I39" s="90"/>
      <c r="J39" s="90"/>
      <c r="K39" s="90"/>
      <c r="L39" s="90"/>
    </row>
    <row r="40" spans="1:12" s="91" customFormat="1">
      <c r="A40" s="109" t="s">
        <v>80</v>
      </c>
      <c r="B40" s="89">
        <v>82.9</v>
      </c>
      <c r="C40" s="89">
        <v>83.2</v>
      </c>
      <c r="D40" s="89">
        <v>83.2</v>
      </c>
      <c r="E40" s="89">
        <v>83.2</v>
      </c>
      <c r="F40" s="89">
        <v>83.2</v>
      </c>
      <c r="G40" s="89">
        <v>83.2</v>
      </c>
      <c r="H40" s="90"/>
      <c r="I40" s="90"/>
      <c r="J40" s="90"/>
      <c r="K40" s="90"/>
      <c r="L40" s="90"/>
    </row>
    <row r="41" spans="1:12" s="91" customFormat="1" ht="15" customHeight="1">
      <c r="A41" s="231" t="s">
        <v>108</v>
      </c>
      <c r="B41" s="232"/>
      <c r="C41" s="232"/>
      <c r="D41" s="232"/>
      <c r="E41" s="232"/>
      <c r="F41" s="233"/>
      <c r="G41" s="145"/>
      <c r="H41" s="114" t="s">
        <v>235</v>
      </c>
      <c r="I41" s="114" t="s">
        <v>236</v>
      </c>
      <c r="J41" s="114" t="s">
        <v>295</v>
      </c>
      <c r="K41" s="114" t="s">
        <v>290</v>
      </c>
      <c r="L41" s="90">
        <v>20100</v>
      </c>
    </row>
    <row r="42" spans="1:12" s="91" customFormat="1" ht="25.5">
      <c r="A42" s="113" t="s">
        <v>96</v>
      </c>
      <c r="B42" s="112">
        <v>439</v>
      </c>
      <c r="C42" s="112">
        <v>439</v>
      </c>
      <c r="D42" s="112">
        <v>439</v>
      </c>
      <c r="E42" s="112">
        <v>439</v>
      </c>
      <c r="F42" s="112">
        <v>439</v>
      </c>
      <c r="G42" s="112">
        <v>439</v>
      </c>
      <c r="H42" s="90"/>
      <c r="I42" s="90"/>
      <c r="J42" s="90"/>
      <c r="K42" s="90"/>
      <c r="L42" s="90"/>
    </row>
    <row r="43" spans="1:12" s="91" customFormat="1">
      <c r="A43" s="110" t="s">
        <v>98</v>
      </c>
      <c r="B43" s="88">
        <v>463420</v>
      </c>
      <c r="C43" s="88">
        <v>463420</v>
      </c>
      <c r="D43" s="88">
        <v>463420</v>
      </c>
      <c r="E43" s="88">
        <v>463420</v>
      </c>
      <c r="F43" s="88">
        <v>463420</v>
      </c>
      <c r="G43" s="88">
        <v>463420</v>
      </c>
      <c r="H43" s="90"/>
      <c r="I43" s="90"/>
      <c r="J43" s="90"/>
      <c r="K43" s="90"/>
      <c r="L43" s="90"/>
    </row>
    <row r="44" spans="1:12" s="91" customFormat="1">
      <c r="A44" s="110" t="s">
        <v>100</v>
      </c>
      <c r="B44" s="88">
        <v>27</v>
      </c>
      <c r="C44" s="97">
        <v>27</v>
      </c>
      <c r="D44" s="97">
        <v>27</v>
      </c>
      <c r="E44" s="97">
        <v>27</v>
      </c>
      <c r="F44" s="97">
        <v>27</v>
      </c>
      <c r="G44" s="97">
        <v>27</v>
      </c>
      <c r="H44" s="90"/>
      <c r="I44" s="90"/>
      <c r="J44" s="90"/>
      <c r="K44" s="90"/>
      <c r="L44" s="90"/>
    </row>
    <row r="46" spans="1:12">
      <c r="A46" s="189" t="s">
        <v>237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</row>
  </sheetData>
  <mergeCells count="9">
    <mergeCell ref="A3:L3"/>
    <mergeCell ref="J1:L1"/>
    <mergeCell ref="A46:L46"/>
    <mergeCell ref="A5:A6"/>
    <mergeCell ref="B5:F5"/>
    <mergeCell ref="A24:F24"/>
    <mergeCell ref="A41:F41"/>
    <mergeCell ref="A7:L7"/>
    <mergeCell ref="H5:L5"/>
  </mergeCells>
  <pageMargins left="0.42" right="0.70866141732283472" top="0.74803149606299213" bottom="0.74803149606299213" header="0.31496062992125984" footer="0.31496062992125984"/>
  <pageSetup paperSize="9" scale="67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Прил№1 к паспорту</vt:lpstr>
      <vt:lpstr>Прил№2 к паспорту</vt:lpstr>
      <vt:lpstr>Прил№3 к паспорту</vt:lpstr>
      <vt:lpstr>Прил№1 к прогр</vt:lpstr>
      <vt:lpstr>Прил№2 к прогр</vt:lpstr>
      <vt:lpstr>Прил№3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  <vt:lpstr>'Прил№3 к паспорту'!Область_печати</vt:lpstr>
      <vt:lpstr>'Прил№3 к прогр'!Область_печати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Platonova</cp:lastModifiedBy>
  <cp:lastPrinted>2020-03-19T04:22:24Z</cp:lastPrinted>
  <dcterms:created xsi:type="dcterms:W3CDTF">2018-06-22T00:57:51Z</dcterms:created>
  <dcterms:modified xsi:type="dcterms:W3CDTF">2020-03-19T04:23:22Z</dcterms:modified>
</cp:coreProperties>
</file>