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Юля\МУНИЦИПАЛЬНЫЕ ПРОГРАММЫ\ПРОГРАММЫ НА 2020\Программа по транспорту на 2020\"/>
    </mc:Choice>
  </mc:AlternateContent>
  <bookViews>
    <workbookView xWindow="120" yWindow="60" windowWidth="19035" windowHeight="11970" tabRatio="626" activeTab="3"/>
  </bookViews>
  <sheets>
    <sheet name="Прил№1 к паспорту" sheetId="1" r:id="rId1"/>
    <sheet name="Прил№2 к паспорту" sheetId="2" r:id="rId2"/>
    <sheet name="Прил№1 к прогр" sheetId="6" r:id="rId3"/>
    <sheet name="Прил№2 к прогр" sheetId="5" r:id="rId4"/>
  </sheets>
  <definedNames>
    <definedName name="_xlnm.Print_Area" localSheetId="0">'Прил№1 к паспорту'!$A$1:$J$15</definedName>
    <definedName name="_xlnm.Print_Area" localSheetId="2">'Прил№1 к прогр'!$A$1:$K$23</definedName>
    <definedName name="_xlnm.Print_Area" localSheetId="1">'Прил№2 к паспорту'!$A$1:$Q$16</definedName>
    <definedName name="_xlnm.Print_Area" localSheetId="3">'Прил№2 к прогр'!$A$1:$G$18</definedName>
  </definedNames>
  <calcPr calcId="162913"/>
</workbook>
</file>

<file path=xl/calcChain.xml><?xml version="1.0" encoding="utf-8"?>
<calcChain xmlns="http://schemas.openxmlformats.org/spreadsheetml/2006/main">
  <c r="E14" i="5" l="1"/>
  <c r="F14" i="5"/>
  <c r="I14" i="6"/>
  <c r="D13" i="2"/>
  <c r="E13" i="2"/>
  <c r="F13" i="2"/>
  <c r="G13" i="2"/>
  <c r="H13" i="2"/>
  <c r="I13" i="2"/>
  <c r="J13" i="2"/>
  <c r="K13" i="2"/>
  <c r="L13" i="2"/>
  <c r="M13" i="2"/>
  <c r="N13" i="2"/>
  <c r="O13" i="2"/>
  <c r="D12" i="2"/>
  <c r="E12" i="2"/>
  <c r="F12" i="2"/>
  <c r="G12" i="2"/>
  <c r="H12" i="2"/>
  <c r="I12" i="2"/>
  <c r="J12" i="2"/>
  <c r="K12" i="2"/>
  <c r="L12" i="2"/>
  <c r="M12" i="2"/>
  <c r="N12" i="2"/>
  <c r="O12" i="2"/>
  <c r="P11" i="2"/>
  <c r="E11" i="2"/>
  <c r="F11" i="2"/>
  <c r="G11" i="2"/>
  <c r="H11" i="2"/>
  <c r="D11" i="2"/>
  <c r="F12" i="1"/>
  <c r="G12" i="1"/>
  <c r="H12" i="1"/>
  <c r="I12" i="1"/>
  <c r="F11" i="1"/>
  <c r="G11" i="1"/>
  <c r="H11" i="1"/>
  <c r="I11" i="1"/>
  <c r="K20" i="6"/>
  <c r="K18" i="6" s="1"/>
  <c r="J18" i="6"/>
  <c r="I18" i="6"/>
  <c r="H18" i="6"/>
  <c r="H11" i="6" s="1"/>
  <c r="H9" i="6" s="1"/>
  <c r="D14" i="5" s="1"/>
  <c r="K17" i="6"/>
  <c r="J15" i="6"/>
  <c r="I15" i="6"/>
  <c r="H15" i="6"/>
  <c r="K15" i="6" s="1"/>
  <c r="C15" i="6"/>
  <c r="C18" i="6" s="1"/>
  <c r="C14" i="6"/>
  <c r="C17" i="6" s="1"/>
  <c r="C20" i="6" s="1"/>
  <c r="H12" i="6"/>
  <c r="I12" i="6" l="1"/>
  <c r="K12" i="6" s="1"/>
  <c r="K11" i="6" s="1"/>
  <c r="K9" i="6" s="1"/>
  <c r="J14" i="6"/>
  <c r="J12" i="6" s="1"/>
  <c r="J11" i="6" s="1"/>
  <c r="J9" i="6" s="1"/>
  <c r="I11" i="6" l="1"/>
  <c r="I9" i="6" s="1"/>
  <c r="K14" i="6"/>
  <c r="E9" i="5"/>
  <c r="D9" i="5"/>
  <c r="F22" i="2"/>
  <c r="F21" i="2"/>
  <c r="E21" i="2"/>
  <c r="E22" i="2"/>
  <c r="F20" i="2"/>
  <c r="G20" i="2"/>
  <c r="H20" i="2"/>
  <c r="I20" i="2"/>
  <c r="J20" i="2"/>
  <c r="E20" i="2"/>
  <c r="C12" i="2"/>
  <c r="C11" i="2"/>
  <c r="A15" i="2"/>
  <c r="B13" i="2"/>
  <c r="B12" i="2"/>
  <c r="B11" i="2"/>
  <c r="B10" i="2"/>
  <c r="G19" i="1"/>
  <c r="G22" i="2" s="1"/>
  <c r="G18" i="1"/>
  <c r="H18" i="1" s="1"/>
  <c r="H20" i="1"/>
  <c r="E11" i="1"/>
  <c r="E12" i="1" s="1"/>
  <c r="C12" i="1"/>
  <c r="C13" i="2" s="1"/>
  <c r="H19" i="1" l="1"/>
  <c r="G21" i="2"/>
  <c r="H22" i="2"/>
  <c r="H21" i="2"/>
  <c r="I20" i="1"/>
  <c r="J20" i="1" s="1"/>
  <c r="K24" i="2"/>
  <c r="L24" i="2" s="1"/>
  <c r="M24" i="2" s="1"/>
  <c r="N24" i="2" s="1"/>
  <c r="O24" i="2" s="1"/>
  <c r="P24" i="2" s="1"/>
  <c r="Q24" i="2" s="1"/>
  <c r="R24" i="2" s="1"/>
  <c r="F9" i="5"/>
  <c r="G9" i="5" s="1"/>
  <c r="G14" i="5" l="1"/>
  <c r="I18" i="1"/>
  <c r="I19" i="1"/>
  <c r="K20" i="2"/>
  <c r="L20" i="2" s="1"/>
  <c r="M20" i="2" s="1"/>
  <c r="N20" i="2" s="1"/>
  <c r="O20" i="2" s="1"/>
  <c r="P20" i="2" s="1"/>
  <c r="Q20" i="2" s="1"/>
  <c r="R20" i="2" s="1"/>
  <c r="J19" i="1" l="1"/>
  <c r="I22" i="2"/>
  <c r="J18" i="1"/>
  <c r="I21" i="2"/>
  <c r="J21" i="2" l="1"/>
  <c r="K21" i="2" s="1"/>
  <c r="J11" i="1"/>
  <c r="J22" i="2"/>
  <c r="K22" i="2" s="1"/>
  <c r="J12" i="1"/>
  <c r="L22" i="2" l="1"/>
  <c r="L21" i="2"/>
  <c r="M22" i="2" l="1"/>
  <c r="M21" i="2"/>
  <c r="N21" i="2" l="1"/>
  <c r="N22" i="2"/>
  <c r="O22" i="2" l="1"/>
  <c r="O21" i="2"/>
  <c r="P21" i="2" l="1"/>
  <c r="P22" i="2"/>
  <c r="Q22" i="2" l="1"/>
  <c r="Q21" i="2"/>
  <c r="R21" i="2" l="1"/>
  <c r="P12" i="2" s="1"/>
  <c r="R22" i="2"/>
  <c r="P13" i="2" s="1"/>
</calcChain>
</file>

<file path=xl/sharedStrings.xml><?xml version="1.0" encoding="utf-8"?>
<sst xmlns="http://schemas.openxmlformats.org/spreadsheetml/2006/main" count="114" uniqueCount="79">
  <si>
    <t>Вес показателя</t>
  </si>
  <si>
    <t>№  п/п</t>
  </si>
  <si>
    <t xml:space="preserve">Цели, задачи, показатели </t>
  </si>
  <si>
    <t>Единица измерения</t>
  </si>
  <si>
    <t>Источник информации</t>
  </si>
  <si>
    <t>1.1.</t>
  </si>
  <si>
    <t>1.1.1.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</si>
  <si>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</si>
  <si>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Плановый период</t>
  </si>
  <si>
    <t>Долгосрочный период по годам</t>
  </si>
  <si>
    <t>№ п/п</t>
  </si>
  <si>
    <t xml:space="preserve">Цели, целевые показатели  </t>
  </si>
  <si>
    <t>Значения целевых показателей на долгосрочный период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</si>
  <si>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</si>
  <si>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</si>
  <si>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</si>
  <si>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</si>
  <si>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ГРБС</t>
  </si>
  <si>
    <t>ЦСР</t>
  </si>
  <si>
    <t>ВР</t>
  </si>
  <si>
    <t>Итого на период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</si>
  <si>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</si>
  <si>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</si>
  <si>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</si>
  <si>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</si>
  <si>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Расходы (тыс. руб.), годы</t>
  </si>
  <si>
    <t>Рз                Пр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</si>
  <si>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</si>
  <si>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</si>
  <si>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</si>
  <si>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</si>
  <si>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</si>
  <si>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</si>
  <si>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</si>
  <si>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внебюджетные  источники                 </t>
  </si>
  <si>
    <t xml:space="preserve">районный бюджет </t>
  </si>
  <si>
    <t>юридические лица</t>
  </si>
  <si>
    <t>Оценка расходов (тыс. руб.), годы</t>
  </si>
  <si>
    <t>Информация о ресурсном обеспечении и прогнозной оценке расходов на реализацию целей муниципальной программы Балахтинского района с учетом источников финансирования, в том числе средств федерального, краевого и районного бюджетов</t>
  </si>
  <si>
    <t xml:space="preserve">Цель 1 "Удовлетворение потребностей населения Балахтинского района в транспортных услугах"   </t>
  </si>
  <si>
    <t xml:space="preserve">Задача "Развитие рынка транспортных услуг Балахтинского района и повышение эффективности его  функционирования"  </t>
  </si>
  <si>
    <t>Начальник отдела экономики                                                                                                                                                                      А.С. Казачёк</t>
  </si>
  <si>
    <t>поездок/человек</t>
  </si>
  <si>
    <t>Транспортная подвижность населения (автомобильный транспорт)</t>
  </si>
  <si>
    <t>1.1.2.</t>
  </si>
  <si>
    <t>Транспортная подвижность населения (водный транспорт)</t>
  </si>
  <si>
    <t>Доля населения, проживающего в населенных пунктах, не имеющих регулярного автобусного сообщения с п.Балахта, в общей численности населения района</t>
  </si>
  <si>
    <t>%</t>
  </si>
  <si>
    <t>1.1.3.</t>
  </si>
  <si>
    <t>Ведомственная статистика</t>
  </si>
  <si>
    <t>Численность населения</t>
  </si>
  <si>
    <t>Поездки (автобус)</t>
  </si>
  <si>
    <t>Поездки (вода)</t>
  </si>
  <si>
    <t>1.2.</t>
  </si>
  <si>
    <t>1.3.</t>
  </si>
  <si>
    <t>Поддержка транспортной отрасли Балахтинского района</t>
  </si>
  <si>
    <t xml:space="preserve">Администрация Балахтинского района </t>
  </si>
  <si>
    <t>Предоставление субсидии организациям, имеющим водный транспорт, на компенсацию расходов, возникающих в результате государственного регулирования тарифов по перевозкам водным транспортом между поселениями в границах муниципального образования Балахтинский район по маршруту "Даурск-Черемушки"</t>
  </si>
  <si>
    <t>всего расходные обязательства по мероприятию</t>
  </si>
  <si>
    <t>094</t>
  </si>
  <si>
    <t>0408</t>
  </si>
  <si>
    <t>900001060</t>
  </si>
  <si>
    <t>810</t>
  </si>
  <si>
    <t>-</t>
  </si>
  <si>
    <t>Информация о распределении планируемых расходов по программе</t>
  </si>
  <si>
    <t>"Приложение № 1                                                                                  к муниципальной программе Балахтинского района "Поддержка транспортной отрасли Балахтинского района"</t>
  </si>
  <si>
    <t>Предоставление 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маршрутам между поселениями в границах муниципального образования Балахтинский район</t>
  </si>
  <si>
    <t>Организация регулярных перевозок пассажиров и багажа автомобильным транспортом по межмуниципальным маршрутам пригородного и междугородного сообщения по регулируемым тарифам</t>
  </si>
  <si>
    <t>0900001070</t>
  </si>
  <si>
    <t>244</t>
  </si>
  <si>
    <t>Начальник отдела экономики                                                                                                                                                                                                                                 А.С. Казачёк"</t>
  </si>
  <si>
    <t xml:space="preserve">"Приложение № 1 
к Паспорту муниципальной программы Балахтинского района "Поддержка транспортной отрасли Балахтинского района"
</t>
  </si>
  <si>
    <t>Приложение № 2 к постановлению администрации Балахтинского района  от______________№_____</t>
  </si>
  <si>
    <t>"Приложение № 2 
к Паспорту муниципальной программы Балахтинского района "Поддержка транспортной отрасли Балахтинского района"</t>
  </si>
  <si>
    <t>Приложение № 3 к постановлению администрации Балахтинского района  от______________№_____</t>
  </si>
  <si>
    <t>Приложение № 4 к постановлению администрации Балахтинского района  от______________№_____</t>
  </si>
  <si>
    <t>"Приложение № 2                                              к муниципальной программе Балахтинского района "Поддержка транспортной отрасли Балахтинского района"</t>
  </si>
  <si>
    <t>Начальник отдела экономики                                                                                                                                                                                              А.С. Казачёк"</t>
  </si>
  <si>
    <t>Приложение № 5 к постановлению администрации Балахтинского района  от______________№_____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</si>
</sst>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61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" fontId="0" fillId="0" borderId="1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view="pageBreakPreview" topLeftCell="A10" zoomScaleNormal="100" zoomScaleSheetLayoutView="100" workbookViewId="0">
      <selection activeCell="H10" sqref="H10"/>
    </sheetView>
  </sheetViews>
  <sheetFormatPr defaultRowHeight="15" x14ac:dyDescent="0.25"/>
  <cols>
    <col min="1" max="1" width="6.140625" style="4" customWidth="1"/>
    <col min="2" max="2" width="29.7109375" style="4" customWidth="1"/>
    <col min="3" max="3" width="8.42578125" style="4" customWidth="1"/>
    <col min="4" max="4" width="12" style="4" customWidth="1"/>
    <col min="5" max="5" width="15.28515625" style="4" customWidth="1"/>
    <col min="6" max="6" width="14.5703125" style="4" customWidth="1"/>
    <col min="7" max="7" width="12.7109375" style="4" customWidth="1"/>
    <col min="8" max="8" width="14.7109375" style="4" customWidth="1"/>
    <col min="9" max="9" width="13.42578125" style="4" customWidth="1"/>
    <col min="10" max="10" width="13.140625" style="4" customWidth="1"/>
    <col min="11" max="16384" width="9.140625" style="4"/>
  </cols>
  <sheetData>
    <row r="1" spans="1:10" s="32" customFormat="1" ht="50.25" customHeight="1" x14ac:dyDescent="0.25">
      <c r="H1" s="39" t="s">
        <v>72</v>
      </c>
      <c r="I1" s="39"/>
      <c r="J1" s="39"/>
    </row>
    <row r="2" spans="1:10" s="32" customFormat="1" x14ac:dyDescent="0.25"/>
    <row r="3" spans="1:10" ht="74.25" customHeight="1" x14ac:dyDescent="0.25">
      <c r="H3" s="37" t="s">
        <v>71</v>
      </c>
      <c r="I3" s="37"/>
      <c r="J3" s="37"/>
    </row>
    <row r="5" spans="1:10" ht="21" customHeight="1" x14ac:dyDescent="0.25">
      <c r="A5" s="36" t="s">
        <v>7</v>
      </c>
      <c r="B5" s="36"/>
      <c r="C5" s="36"/>
      <c r="D5" s="36"/>
      <c r="E5" s="36"/>
      <c r="F5" s="36"/>
      <c r="G5" s="36"/>
      <c r="H5" s="36"/>
      <c r="I5" s="36"/>
      <c r="J5" s="36"/>
    </row>
    <row r="7" spans="1:10" ht="60" customHeight="1" x14ac:dyDescent="0.25">
      <c r="A7" s="3" t="s">
        <v>1</v>
      </c>
      <c r="B7" s="3" t="s">
        <v>2</v>
      </c>
      <c r="C7" s="3" t="s">
        <v>3</v>
      </c>
      <c r="D7" s="3" t="s">
        <v>0</v>
      </c>
      <c r="E7" s="3" t="s">
        <v>4</v>
      </c>
      <c r="F7" s="9">
        <v>2018</v>
      </c>
      <c r="G7" s="9">
        <v>2019</v>
      </c>
      <c r="H7" s="9">
        <v>2020</v>
      </c>
      <c r="I7" s="9">
        <v>2021</v>
      </c>
      <c r="J7" s="9">
        <v>2022</v>
      </c>
    </row>
    <row r="8" spans="1:10" ht="66.75" customHeight="1" x14ac:dyDescent="0.25">
      <c r="A8" s="9">
        <v>1</v>
      </c>
      <c r="B8" s="8" t="s">
        <v>39</v>
      </c>
      <c r="C8" s="9"/>
      <c r="D8" s="1"/>
      <c r="E8" s="2"/>
      <c r="F8" s="2"/>
      <c r="G8" s="2"/>
      <c r="H8" s="2"/>
      <c r="I8" s="2"/>
      <c r="J8" s="2"/>
    </row>
    <row r="9" spans="1:10" ht="75" x14ac:dyDescent="0.25">
      <c r="A9" s="15" t="s">
        <v>5</v>
      </c>
      <c r="B9" s="8" t="s">
        <v>40</v>
      </c>
      <c r="C9" s="9"/>
      <c r="D9" s="1"/>
      <c r="E9" s="2"/>
      <c r="F9" s="2"/>
      <c r="G9" s="2"/>
      <c r="H9" s="2"/>
      <c r="I9" s="2"/>
      <c r="J9" s="2"/>
    </row>
    <row r="10" spans="1:10" ht="93" customHeight="1" x14ac:dyDescent="0.25">
      <c r="A10" s="9" t="s">
        <v>6</v>
      </c>
      <c r="B10" s="8" t="s">
        <v>46</v>
      </c>
      <c r="C10" s="9" t="s">
        <v>47</v>
      </c>
      <c r="D10" s="9">
        <v>0.6</v>
      </c>
      <c r="E10" s="9" t="s">
        <v>49</v>
      </c>
      <c r="F10" s="9">
        <v>9.25</v>
      </c>
      <c r="G10" s="9">
        <v>9.24</v>
      </c>
      <c r="H10" s="9">
        <v>9.2200000000000006</v>
      </c>
      <c r="I10" s="9">
        <v>9.2100000000000009</v>
      </c>
      <c r="J10" s="9">
        <v>9.2100000000000009</v>
      </c>
    </row>
    <row r="11" spans="1:10" ht="50.25" customHeight="1" x14ac:dyDescent="0.25">
      <c r="A11" s="16" t="s">
        <v>44</v>
      </c>
      <c r="B11" s="8" t="s">
        <v>43</v>
      </c>
      <c r="C11" s="9" t="s">
        <v>42</v>
      </c>
      <c r="D11" s="9">
        <v>0.2</v>
      </c>
      <c r="E11" s="9" t="str">
        <f>E10</f>
        <v>Ведомственная статистика</v>
      </c>
      <c r="F11" s="17">
        <f t="shared" ref="F11:I11" si="0">F18/F17</f>
        <v>21.684687098156878</v>
      </c>
      <c r="G11" s="17">
        <f t="shared" si="0"/>
        <v>22.427199434997558</v>
      </c>
      <c r="H11" s="17">
        <f t="shared" si="0"/>
        <v>23.102919411829255</v>
      </c>
      <c r="I11" s="17">
        <f t="shared" si="0"/>
        <v>23.76447105538649</v>
      </c>
      <c r="J11" s="17">
        <f t="shared" ref="J11" si="1">J18/J17</f>
        <v>24.409939883639606</v>
      </c>
    </row>
    <row r="12" spans="1:10" ht="35.25" customHeight="1" x14ac:dyDescent="0.25">
      <c r="A12" s="9" t="s">
        <v>48</v>
      </c>
      <c r="B12" s="8" t="s">
        <v>45</v>
      </c>
      <c r="C12" s="9" t="str">
        <f>C11</f>
        <v>поездок/человек</v>
      </c>
      <c r="D12" s="9">
        <v>0.2</v>
      </c>
      <c r="E12" s="9" t="str">
        <f>E11</f>
        <v>Ведомственная статистика</v>
      </c>
      <c r="F12" s="17">
        <f>F19/F17</f>
        <v>0.55947278182597515</v>
      </c>
      <c r="G12" s="17">
        <f t="shared" ref="G12:I12" si="2">G19/G17</f>
        <v>0.5786298690715489</v>
      </c>
      <c r="H12" s="17">
        <f t="shared" si="2"/>
        <v>0.59606368923515851</v>
      </c>
      <c r="I12" s="17">
        <f t="shared" si="2"/>
        <v>0.61313196126819014</v>
      </c>
      <c r="J12" s="17">
        <f t="shared" ref="J12" si="3">J19/J17</f>
        <v>0.62978529084080903</v>
      </c>
    </row>
    <row r="13" spans="1:10" ht="35.25" customHeight="1" x14ac:dyDescent="0.25"/>
    <row r="14" spans="1:10" ht="15.75" x14ac:dyDescent="0.25">
      <c r="A14" s="38" t="s">
        <v>41</v>
      </c>
      <c r="B14" s="38"/>
      <c r="C14" s="38"/>
      <c r="D14" s="38"/>
      <c r="E14" s="38"/>
      <c r="F14" s="38"/>
      <c r="G14" s="38"/>
      <c r="H14" s="38"/>
      <c r="I14" s="38"/>
      <c r="J14" s="38"/>
    </row>
    <row r="17" spans="5:10" ht="30" x14ac:dyDescent="0.25">
      <c r="E17" s="9" t="s">
        <v>50</v>
      </c>
      <c r="F17" s="18">
        <v>18664</v>
      </c>
      <c r="G17" s="18">
        <v>18407</v>
      </c>
      <c r="H17" s="18">
        <v>18226</v>
      </c>
      <c r="I17" s="18">
        <v>18073</v>
      </c>
      <c r="J17" s="18">
        <v>17947</v>
      </c>
    </row>
    <row r="18" spans="5:10" ht="30" x14ac:dyDescent="0.25">
      <c r="E18" s="9" t="s">
        <v>51</v>
      </c>
      <c r="F18" s="18">
        <v>404723</v>
      </c>
      <c r="G18" s="18">
        <f>F18*G20%</f>
        <v>412817.46</v>
      </c>
      <c r="H18" s="18">
        <f t="shared" ref="H18:J18" si="4">G18*H20%</f>
        <v>421073.80920000002</v>
      </c>
      <c r="I18" s="18">
        <f t="shared" si="4"/>
        <v>429495.28538400005</v>
      </c>
      <c r="J18" s="18">
        <f t="shared" si="4"/>
        <v>438085.19109168003</v>
      </c>
    </row>
    <row r="19" spans="5:10" ht="18" customHeight="1" x14ac:dyDescent="0.25">
      <c r="E19" s="9" t="s">
        <v>52</v>
      </c>
      <c r="F19" s="18">
        <v>10442</v>
      </c>
      <c r="G19" s="18">
        <f>F19*G20%</f>
        <v>10650.84</v>
      </c>
      <c r="H19" s="18">
        <f t="shared" ref="H19:J19" si="5">G19*H20%</f>
        <v>10863.8568</v>
      </c>
      <c r="I19" s="18">
        <f t="shared" si="5"/>
        <v>11081.133936</v>
      </c>
      <c r="J19" s="18">
        <f t="shared" si="5"/>
        <v>11302.75661472</v>
      </c>
    </row>
    <row r="20" spans="5:10" x14ac:dyDescent="0.25">
      <c r="G20" s="4">
        <v>102</v>
      </c>
      <c r="H20" s="4">
        <f>G20</f>
        <v>102</v>
      </c>
      <c r="I20" s="4">
        <f>H20</f>
        <v>102</v>
      </c>
      <c r="J20" s="4">
        <f>I20</f>
        <v>102</v>
      </c>
    </row>
  </sheetData>
  <mergeCells count="4">
    <mergeCell ref="A5:J5"/>
    <mergeCell ref="H3:J3"/>
    <mergeCell ref="A14:J14"/>
    <mergeCell ref="H1:J1"/>
  </mergeCells>
  <pageMargins left="0.6" right="0.17" top="0.74803149606299213" bottom="0.74803149606299213" header="0.31496062992125984" footer="0.31496062992125984"/>
  <pageSetup paperSize="9" scale="77" fitToHeight="1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view="pageBreakPreview" zoomScale="90" zoomScaleNormal="100" zoomScaleSheetLayoutView="90" workbookViewId="0">
      <selection activeCell="M1" sqref="M1:P1"/>
    </sheetView>
  </sheetViews>
  <sheetFormatPr defaultRowHeight="15" x14ac:dyDescent="0.25"/>
  <cols>
    <col min="1" max="1" width="5.28515625" style="20" customWidth="1"/>
    <col min="2" max="2" width="32.7109375" style="20" customWidth="1"/>
    <col min="3" max="3" width="12" style="20" customWidth="1"/>
    <col min="4" max="4" width="9.42578125" style="20" customWidth="1"/>
    <col min="5" max="5" width="10" style="20" customWidth="1"/>
    <col min="6" max="6" width="9" style="20" customWidth="1"/>
    <col min="7" max="7" width="12.5703125" style="20" customWidth="1"/>
    <col min="8" max="8" width="12.85546875" style="20" customWidth="1"/>
    <col min="9" max="9" width="11.7109375" style="20" customWidth="1"/>
    <col min="10" max="10" width="13.85546875" style="20" customWidth="1"/>
    <col min="11" max="12" width="12" style="20" customWidth="1"/>
    <col min="13" max="13" width="13.28515625" style="20" customWidth="1"/>
    <col min="14" max="14" width="13.85546875" style="20" customWidth="1"/>
    <col min="15" max="15" width="13.5703125" style="20" customWidth="1"/>
    <col min="16" max="16" width="12.28515625" style="20" customWidth="1"/>
    <col min="17" max="17" width="6.140625" style="20" customWidth="1"/>
    <col min="18" max="16384" width="9.140625" style="20"/>
  </cols>
  <sheetData>
    <row r="1" spans="1:16" s="31" customFormat="1" ht="32.25" customHeight="1" x14ac:dyDescent="0.25">
      <c r="M1" s="39" t="s">
        <v>74</v>
      </c>
      <c r="N1" s="39"/>
      <c r="O1" s="39"/>
      <c r="P1" s="39"/>
    </row>
    <row r="2" spans="1:16" s="31" customFormat="1" x14ac:dyDescent="0.25"/>
    <row r="3" spans="1:16" ht="68.25" customHeight="1" x14ac:dyDescent="0.25">
      <c r="M3" s="41" t="s">
        <v>73</v>
      </c>
      <c r="N3" s="41"/>
      <c r="O3" s="41"/>
      <c r="P3" s="41"/>
    </row>
    <row r="5" spans="1:16" ht="18.75" x14ac:dyDescent="0.25">
      <c r="A5" s="40" t="s">
        <v>12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7" spans="1:16" x14ac:dyDescent="0.25">
      <c r="A7" s="42" t="s">
        <v>10</v>
      </c>
      <c r="B7" s="42" t="s">
        <v>11</v>
      </c>
      <c r="C7" s="42" t="s">
        <v>3</v>
      </c>
      <c r="D7" s="45">
        <v>2018</v>
      </c>
      <c r="E7" s="45">
        <v>2019</v>
      </c>
      <c r="F7" s="45">
        <v>2020</v>
      </c>
      <c r="G7" s="45" t="s">
        <v>8</v>
      </c>
      <c r="H7" s="45"/>
      <c r="I7" s="46" t="s">
        <v>9</v>
      </c>
      <c r="J7" s="46"/>
      <c r="K7" s="46"/>
      <c r="L7" s="46"/>
      <c r="M7" s="46"/>
      <c r="N7" s="46"/>
      <c r="O7" s="46"/>
      <c r="P7" s="46"/>
    </row>
    <row r="8" spans="1:16" ht="16.5" customHeight="1" x14ac:dyDescent="0.25">
      <c r="A8" s="43"/>
      <c r="B8" s="44"/>
      <c r="C8" s="43"/>
      <c r="D8" s="45"/>
      <c r="E8" s="45"/>
      <c r="F8" s="45"/>
      <c r="G8" s="45"/>
      <c r="H8" s="45"/>
      <c r="I8" s="46"/>
      <c r="J8" s="46"/>
      <c r="K8" s="46"/>
      <c r="L8" s="46"/>
      <c r="M8" s="46"/>
      <c r="N8" s="46"/>
      <c r="O8" s="46"/>
      <c r="P8" s="46"/>
    </row>
    <row r="9" spans="1:16" x14ac:dyDescent="0.25">
      <c r="A9" s="43"/>
      <c r="B9" s="44"/>
      <c r="C9" s="43"/>
      <c r="D9" s="45"/>
      <c r="E9" s="45"/>
      <c r="F9" s="45"/>
      <c r="G9" s="12">
        <v>2021</v>
      </c>
      <c r="H9" s="12">
        <v>2022</v>
      </c>
      <c r="I9" s="12">
        <v>2023</v>
      </c>
      <c r="J9" s="12">
        <v>2024</v>
      </c>
      <c r="K9" s="12">
        <v>2025</v>
      </c>
      <c r="L9" s="12">
        <v>2026</v>
      </c>
      <c r="M9" s="12">
        <v>2027</v>
      </c>
      <c r="N9" s="12">
        <v>2028</v>
      </c>
      <c r="O9" s="12">
        <v>2029</v>
      </c>
      <c r="P9" s="12">
        <v>2030</v>
      </c>
    </row>
    <row r="10" spans="1:16" ht="68.25" customHeight="1" x14ac:dyDescent="0.25">
      <c r="A10" s="13">
        <v>1</v>
      </c>
      <c r="B10" s="11" t="str">
        <f>'Прил№1 к паспорту'!B8</f>
        <v xml:space="preserve">Цель 1 "Удовлетворение потребностей населения Балахтинского района в транспортных услугах"   </v>
      </c>
      <c r="C10" s="10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</row>
    <row r="11" spans="1:16" ht="104.25" customHeight="1" x14ac:dyDescent="0.25">
      <c r="A11" s="6" t="s">
        <v>5</v>
      </c>
      <c r="B11" s="11" t="str">
        <f>'Прил№1 к паспорту'!B10</f>
        <v>Доля населения, проживающего в населенных пунктах, не имеющих регулярного автобусного сообщения с п.Балахта, в общей численности населения района</v>
      </c>
      <c r="C11" s="10" t="str">
        <f>'Прил№1 к паспорту'!C10</f>
        <v>%</v>
      </c>
      <c r="D11" s="10">
        <f>'Прил№1 к паспорту'!F10</f>
        <v>9.25</v>
      </c>
      <c r="E11" s="29">
        <f>'Прил№1 к паспорту'!G10</f>
        <v>9.24</v>
      </c>
      <c r="F11" s="29">
        <f>'Прил№1 к паспорту'!H10</f>
        <v>9.2200000000000006</v>
      </c>
      <c r="G11" s="29">
        <f>'Прил№1 к паспорту'!I10</f>
        <v>9.2100000000000009</v>
      </c>
      <c r="H11" s="29">
        <f>'Прил№1 к паспорту'!J10</f>
        <v>9.2100000000000009</v>
      </c>
      <c r="I11" s="19">
        <v>9.1900000000000013</v>
      </c>
      <c r="J11" s="19">
        <v>9.1800000000000015</v>
      </c>
      <c r="K11" s="19">
        <v>9.1700000000000017</v>
      </c>
      <c r="L11" s="19">
        <v>9.1600000000000019</v>
      </c>
      <c r="M11" s="19">
        <v>9.1500000000000021</v>
      </c>
      <c r="N11" s="19">
        <v>9.1400000000000023</v>
      </c>
      <c r="O11" s="19">
        <v>9.1300000000000026</v>
      </c>
      <c r="P11" s="19">
        <f>O11-P25</f>
        <v>9.1200000000000028</v>
      </c>
    </row>
    <row r="12" spans="1:16" ht="64.5" customHeight="1" x14ac:dyDescent="0.25">
      <c r="A12" s="6" t="s">
        <v>53</v>
      </c>
      <c r="B12" s="11" t="str">
        <f>'Прил№1 к паспорту'!B11</f>
        <v>Транспортная подвижность населения (автомобильный транспорт)</v>
      </c>
      <c r="C12" s="10" t="str">
        <f>'Прил№1 к паспорту'!C11</f>
        <v>поездок/человек</v>
      </c>
      <c r="D12" s="19">
        <f t="shared" ref="D12" si="0">F21/F20</f>
        <v>21.684687098156878</v>
      </c>
      <c r="E12" s="19">
        <f t="shared" ref="E12" si="1">G21/G20</f>
        <v>22.427199434997558</v>
      </c>
      <c r="F12" s="19">
        <f t="shared" ref="F12" si="2">H21/H20</f>
        <v>23.102919411829255</v>
      </c>
      <c r="G12" s="19">
        <f t="shared" ref="G12" si="3">I21/I20</f>
        <v>23.76447105538649</v>
      </c>
      <c r="H12" s="19">
        <f t="shared" ref="H12" si="4">J21/J20</f>
        <v>24.409939883639606</v>
      </c>
      <c r="I12" s="19">
        <f t="shared" ref="I12" si="5">K21/K20</f>
        <v>24.827127205225878</v>
      </c>
      <c r="J12" s="19">
        <f t="shared" ref="J12" si="6">L21/L20</f>
        <v>25.25144462471988</v>
      </c>
      <c r="K12" s="19">
        <f t="shared" ref="K12" si="7">M21/M20</f>
        <v>25.683014001760075</v>
      </c>
      <c r="L12" s="19">
        <f t="shared" ref="L12" si="8">N21/N20</f>
        <v>26.121959278673202</v>
      </c>
      <c r="M12" s="19">
        <f t="shared" ref="M12" si="9">O21/O20</f>
        <v>26.568406516069278</v>
      </c>
      <c r="N12" s="19">
        <f t="shared" ref="N12" si="10">P21/P20</f>
        <v>27.022483929044924</v>
      </c>
      <c r="O12" s="19">
        <f t="shared" ref="O12" si="11">Q21/Q20</f>
        <v>27.484321924005418</v>
      </c>
      <c r="P12" s="19">
        <f t="shared" ref="P12" si="12">R21/R20</f>
        <v>27.954053136116084</v>
      </c>
    </row>
    <row r="13" spans="1:16" ht="52.5" customHeight="1" x14ac:dyDescent="0.25">
      <c r="A13" s="6" t="s">
        <v>54</v>
      </c>
      <c r="B13" s="11" t="str">
        <f>'Прил№1 к паспорту'!B12</f>
        <v>Транспортная подвижность населения (водный транспорт)</v>
      </c>
      <c r="C13" s="10" t="str">
        <f>'Прил№1 к паспорту'!C12</f>
        <v>поездок/человек</v>
      </c>
      <c r="D13" s="19">
        <f t="shared" ref="D13" si="13">F22/F20</f>
        <v>0.55947278182597515</v>
      </c>
      <c r="E13" s="19">
        <f t="shared" ref="E13" si="14">G22/G20</f>
        <v>0.5786298690715489</v>
      </c>
      <c r="F13" s="19">
        <f t="shared" ref="F13" si="15">H22/H20</f>
        <v>0.59606368923515851</v>
      </c>
      <c r="G13" s="19">
        <f t="shared" ref="G13" si="16">I22/I20</f>
        <v>0.61313196126819014</v>
      </c>
      <c r="H13" s="19">
        <f t="shared" ref="H13" si="17">J22/J20</f>
        <v>0.62978529084080903</v>
      </c>
      <c r="I13" s="19">
        <f t="shared" ref="I13" si="18">K22/K20</f>
        <v>0.64054887485259948</v>
      </c>
      <c r="J13" s="19">
        <f t="shared" ref="J13" si="19">L22/L20</f>
        <v>0.65149641797309521</v>
      </c>
      <c r="K13" s="19">
        <f t="shared" ref="K13" si="20">M22/M20</f>
        <v>0.66263106422510876</v>
      </c>
      <c r="L13" s="19">
        <f t="shared" ref="L13" si="21">N22/N20</f>
        <v>0.67395601136556493</v>
      </c>
      <c r="M13" s="19">
        <f t="shared" ref="M13" si="22">O22/O20</f>
        <v>0.68547451180386443</v>
      </c>
      <c r="N13" s="19">
        <f t="shared" ref="N13" si="23">P22/P20</f>
        <v>0.69718987353594208</v>
      </c>
      <c r="O13" s="19">
        <f t="shared" ref="O13" si="24">Q22/Q20</f>
        <v>0.70910546109429062</v>
      </c>
      <c r="P13" s="19">
        <f t="shared" ref="P13" si="25">R22/R20</f>
        <v>0.72122469651421883</v>
      </c>
    </row>
    <row r="14" spans="1:16" ht="48.75" customHeight="1" x14ac:dyDescent="0.25"/>
    <row r="15" spans="1:16" ht="15.75" x14ac:dyDescent="0.25">
      <c r="A15" s="38" t="str">
        <f>'Прил№1 к паспорту'!A14:J14</f>
        <v>Начальник отдела экономики                                                                                                                                                                      А.С. Казачёк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</row>
    <row r="19" spans="5:18" x14ac:dyDescent="0.25">
      <c r="F19" s="20">
        <v>2017</v>
      </c>
      <c r="G19" s="20">
        <v>2018</v>
      </c>
      <c r="H19" s="20">
        <v>2019</v>
      </c>
      <c r="I19" s="20">
        <v>2020</v>
      </c>
      <c r="J19" s="20">
        <v>2021</v>
      </c>
      <c r="K19" s="20">
        <v>2022</v>
      </c>
      <c r="L19" s="20">
        <v>2023</v>
      </c>
      <c r="M19" s="20">
        <v>2024</v>
      </c>
      <c r="N19" s="20">
        <v>2025</v>
      </c>
      <c r="O19" s="20">
        <v>2026</v>
      </c>
      <c r="P19" s="20">
        <v>2027</v>
      </c>
      <c r="Q19" s="20">
        <v>2028</v>
      </c>
      <c r="R19" s="20">
        <v>2029</v>
      </c>
    </row>
    <row r="20" spans="5:18" ht="60" x14ac:dyDescent="0.25">
      <c r="E20" s="21" t="str">
        <f>'Прил№1 к паспорту'!E17</f>
        <v>Численность населения</v>
      </c>
      <c r="F20" s="22">
        <f>'Прил№1 к паспорту'!F17</f>
        <v>18664</v>
      </c>
      <c r="G20" s="22">
        <f>'Прил№1 к паспорту'!G17</f>
        <v>18407</v>
      </c>
      <c r="H20" s="22">
        <f>'Прил№1 к паспорту'!H17</f>
        <v>18226</v>
      </c>
      <c r="I20" s="22">
        <f>'Прил№1 к паспорту'!I17</f>
        <v>18073</v>
      </c>
      <c r="J20" s="22">
        <f>'Прил№1 к паспорту'!J17</f>
        <v>17947</v>
      </c>
      <c r="K20" s="22">
        <f>J20*K24%</f>
        <v>17821.878437448126</v>
      </c>
      <c r="L20" s="22">
        <f t="shared" ref="L20:R20" si="26">K20*L24%</f>
        <v>17697.629188119379</v>
      </c>
      <c r="M20" s="22">
        <f t="shared" si="26"/>
        <v>17574.24617048517</v>
      </c>
      <c r="N20" s="22">
        <f t="shared" si="26"/>
        <v>17451.723345415667</v>
      </c>
      <c r="O20" s="22">
        <f t="shared" si="26"/>
        <v>17330.054715884191</v>
      </c>
      <c r="P20" s="22">
        <f t="shared" si="26"/>
        <v>17209.23432667369</v>
      </c>
      <c r="Q20" s="22">
        <f t="shared" si="26"/>
        <v>17089.256264085248</v>
      </c>
      <c r="R20" s="22">
        <f t="shared" si="26"/>
        <v>16970.114655648646</v>
      </c>
    </row>
    <row r="21" spans="5:18" ht="30" x14ac:dyDescent="0.25">
      <c r="E21" s="21" t="str">
        <f>'Прил№1 к паспорту'!E18</f>
        <v>Поездки (автобус)</v>
      </c>
      <c r="F21" s="22">
        <f>'Прил№1 к паспорту'!F18</f>
        <v>404723</v>
      </c>
      <c r="G21" s="22">
        <f>'Прил№1 к паспорту'!G18</f>
        <v>412817.46</v>
      </c>
      <c r="H21" s="22">
        <f>'Прил№1 к паспорту'!H18</f>
        <v>421073.80920000002</v>
      </c>
      <c r="I21" s="22">
        <f>'Прил№1 к паспорту'!I18</f>
        <v>429495.28538400005</v>
      </c>
      <c r="J21" s="22">
        <f>'Прил№1 к паспорту'!J18</f>
        <v>438085.19109168003</v>
      </c>
      <c r="K21" s="22">
        <f>J21*K23%</f>
        <v>442466.04300259682</v>
      </c>
      <c r="L21" s="22">
        <f t="shared" ref="L21:Q21" si="27">K21*L23%</f>
        <v>446890.70343262277</v>
      </c>
      <c r="M21" s="22">
        <f t="shared" si="27"/>
        <v>451359.610466949</v>
      </c>
      <c r="N21" s="22">
        <f t="shared" si="27"/>
        <v>455873.2065716185</v>
      </c>
      <c r="O21" s="22">
        <f t="shared" si="27"/>
        <v>460431.93863733468</v>
      </c>
      <c r="P21" s="22">
        <f t="shared" si="27"/>
        <v>465036.25802370801</v>
      </c>
      <c r="Q21" s="22">
        <f t="shared" si="27"/>
        <v>469686.62060394511</v>
      </c>
      <c r="R21" s="22">
        <f>Q21*R23%</f>
        <v>474383.48680998455</v>
      </c>
    </row>
    <row r="22" spans="5:18" ht="30" x14ac:dyDescent="0.25">
      <c r="E22" s="21" t="str">
        <f>'Прил№1 к паспорту'!E19</f>
        <v>Поездки (вода)</v>
      </c>
      <c r="F22" s="22">
        <f>'Прил№1 к паспорту'!F19</f>
        <v>10442</v>
      </c>
      <c r="G22" s="22">
        <f>'Прил№1 к паспорту'!G19</f>
        <v>10650.84</v>
      </c>
      <c r="H22" s="22">
        <f>'Прил№1 к паспорту'!H19</f>
        <v>10863.8568</v>
      </c>
      <c r="I22" s="22">
        <f>'Прил№1 к паспорту'!I19</f>
        <v>11081.133936</v>
      </c>
      <c r="J22" s="22">
        <f>'Прил№1 к паспорту'!J19</f>
        <v>11302.75661472</v>
      </c>
      <c r="K22" s="22">
        <f>J22*K23%</f>
        <v>11415.7841808672</v>
      </c>
      <c r="L22" s="22">
        <f t="shared" ref="L22:P22" si="28">K22*L23%</f>
        <v>11529.942022675872</v>
      </c>
      <c r="M22" s="22">
        <f t="shared" si="28"/>
        <v>11645.24144290263</v>
      </c>
      <c r="N22" s="22">
        <f t="shared" si="28"/>
        <v>11761.693857331657</v>
      </c>
      <c r="O22" s="22">
        <f t="shared" si="28"/>
        <v>11879.310795904974</v>
      </c>
      <c r="P22" s="22">
        <f t="shared" si="28"/>
        <v>11998.103903864023</v>
      </c>
      <c r="Q22" s="22">
        <f t="shared" ref="Q22" si="29">P22*Q23%</f>
        <v>12118.084942902664</v>
      </c>
      <c r="R22" s="22">
        <f>Q22*R23%</f>
        <v>12239.265792331691</v>
      </c>
    </row>
    <row r="23" spans="5:18" x14ac:dyDescent="0.25">
      <c r="E23" s="21"/>
      <c r="F23" s="21">
        <v>102</v>
      </c>
      <c r="G23" s="21">
        <v>102</v>
      </c>
      <c r="H23" s="21">
        <v>102</v>
      </c>
      <c r="I23" s="21">
        <v>102</v>
      </c>
      <c r="J23" s="21">
        <v>102</v>
      </c>
      <c r="K23" s="21">
        <v>101</v>
      </c>
      <c r="L23" s="21">
        <v>101</v>
      </c>
      <c r="M23" s="21">
        <v>101</v>
      </c>
      <c r="N23" s="21">
        <v>101</v>
      </c>
      <c r="O23" s="21">
        <v>101</v>
      </c>
      <c r="P23" s="21">
        <v>101</v>
      </c>
      <c r="Q23" s="21">
        <v>101</v>
      </c>
      <c r="R23" s="21">
        <v>101</v>
      </c>
    </row>
    <row r="24" spans="5:18" x14ac:dyDescent="0.25">
      <c r="K24" s="20">
        <f>J20/I20*100</f>
        <v>99.302827422121396</v>
      </c>
      <c r="L24" s="20">
        <f>K24</f>
        <v>99.302827422121396</v>
      </c>
      <c r="M24" s="20">
        <f t="shared" ref="M24:R24" si="30">L24</f>
        <v>99.302827422121396</v>
      </c>
      <c r="N24" s="20">
        <f t="shared" si="30"/>
        <v>99.302827422121396</v>
      </c>
      <c r="O24" s="20">
        <f t="shared" si="30"/>
        <v>99.302827422121396</v>
      </c>
      <c r="P24" s="20">
        <f t="shared" si="30"/>
        <v>99.302827422121396</v>
      </c>
      <c r="Q24" s="20">
        <f t="shared" si="30"/>
        <v>99.302827422121396</v>
      </c>
      <c r="R24" s="20">
        <f t="shared" si="30"/>
        <v>99.302827422121396</v>
      </c>
    </row>
    <row r="25" spans="5:18" x14ac:dyDescent="0.25">
      <c r="I25" s="20">
        <v>0.01</v>
      </c>
      <c r="J25" s="20">
        <v>0.01</v>
      </c>
      <c r="K25" s="20">
        <v>0.01</v>
      </c>
      <c r="L25" s="20">
        <v>0.01</v>
      </c>
      <c r="M25" s="20">
        <v>0.01</v>
      </c>
      <c r="N25" s="20">
        <v>0.01</v>
      </c>
      <c r="O25" s="20">
        <v>0.01</v>
      </c>
      <c r="P25" s="20">
        <v>0.01</v>
      </c>
      <c r="Q25" s="20">
        <v>0.01</v>
      </c>
      <c r="R25" s="20">
        <v>0.01</v>
      </c>
    </row>
  </sheetData>
  <mergeCells count="12">
    <mergeCell ref="M1:P1"/>
    <mergeCell ref="A5:P5"/>
    <mergeCell ref="M3:P3"/>
    <mergeCell ref="A15:P15"/>
    <mergeCell ref="A7:A9"/>
    <mergeCell ref="B7:B9"/>
    <mergeCell ref="C7:C9"/>
    <mergeCell ref="D7:D9"/>
    <mergeCell ref="E7:E9"/>
    <mergeCell ref="F7:F9"/>
    <mergeCell ref="G7:H8"/>
    <mergeCell ref="I7:P8"/>
  </mergeCells>
  <pageMargins left="0.47" right="0.19" top="0.74803149606299213" bottom="0.74803149606299213" header="0.31496062992125984" footer="0.31496062992125984"/>
  <pageSetup paperSize="9" scale="66" fitToHeight="1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view="pageBreakPreview" topLeftCell="A4" zoomScale="80" zoomScaleNormal="100" zoomScaleSheetLayoutView="80" workbookViewId="0">
      <selection activeCell="A15" sqref="A15:B17"/>
    </sheetView>
  </sheetViews>
  <sheetFormatPr defaultRowHeight="15" x14ac:dyDescent="0.25"/>
  <cols>
    <col min="1" max="1" width="21.85546875" style="32" customWidth="1"/>
    <col min="2" max="2" width="31.7109375" style="32" customWidth="1"/>
    <col min="3" max="3" width="29.7109375" style="32" customWidth="1"/>
    <col min="4" max="5" width="9.140625" style="32"/>
    <col min="6" max="6" width="13" style="32" customWidth="1"/>
    <col min="7" max="7" width="9.140625" style="32"/>
    <col min="8" max="8" width="13.28515625" style="32" customWidth="1"/>
    <col min="9" max="9" width="14" style="32" customWidth="1"/>
    <col min="10" max="10" width="15" style="32" customWidth="1"/>
    <col min="11" max="11" width="15.42578125" style="32" customWidth="1"/>
    <col min="12" max="16384" width="9.140625" style="32"/>
  </cols>
  <sheetData>
    <row r="1" spans="1:11" ht="62.25" customHeight="1" x14ac:dyDescent="0.25">
      <c r="I1" s="56" t="s">
        <v>75</v>
      </c>
      <c r="J1" s="56"/>
      <c r="K1" s="56"/>
    </row>
    <row r="2" spans="1:11" ht="66.75" customHeight="1" x14ac:dyDescent="0.25">
      <c r="H2" s="57" t="s">
        <v>65</v>
      </c>
      <c r="I2" s="58"/>
      <c r="J2" s="58"/>
      <c r="K2" s="58"/>
    </row>
    <row r="4" spans="1:11" ht="43.5" customHeight="1" x14ac:dyDescent="0.25">
      <c r="A4" s="40" t="s">
        <v>64</v>
      </c>
      <c r="B4" s="40"/>
      <c r="C4" s="40"/>
      <c r="D4" s="40"/>
      <c r="E4" s="40"/>
      <c r="F4" s="40"/>
      <c r="G4" s="40"/>
      <c r="H4" s="40"/>
      <c r="I4" s="40"/>
      <c r="J4" s="40"/>
      <c r="K4" s="40"/>
    </row>
    <row r="6" spans="1:11" ht="26.25" customHeight="1" x14ac:dyDescent="0.25">
      <c r="A6" s="46" t="s">
        <v>13</v>
      </c>
      <c r="B6" s="46" t="s">
        <v>14</v>
      </c>
      <c r="C6" s="46" t="s">
        <v>15</v>
      </c>
      <c r="D6" s="46" t="s">
        <v>16</v>
      </c>
      <c r="E6" s="46"/>
      <c r="F6" s="46"/>
      <c r="G6" s="46"/>
      <c r="H6" s="46" t="s">
        <v>25</v>
      </c>
      <c r="I6" s="46"/>
      <c r="J6" s="46"/>
      <c r="K6" s="46"/>
    </row>
    <row r="7" spans="1:11" ht="59.25" customHeight="1" x14ac:dyDescent="0.25">
      <c r="A7" s="46"/>
      <c r="B7" s="46"/>
      <c r="C7" s="46"/>
      <c r="D7" s="46" t="s">
        <v>17</v>
      </c>
      <c r="E7" s="46" t="s">
        <v>26</v>
      </c>
      <c r="F7" s="46" t="s">
        <v>18</v>
      </c>
      <c r="G7" s="46" t="s">
        <v>19</v>
      </c>
      <c r="H7" s="46">
        <v>2020</v>
      </c>
      <c r="I7" s="46">
        <v>2021</v>
      </c>
      <c r="J7" s="46">
        <v>2022</v>
      </c>
      <c r="K7" s="54" t="s">
        <v>20</v>
      </c>
    </row>
    <row r="8" spans="1:11" x14ac:dyDescent="0.25">
      <c r="A8" s="46"/>
      <c r="B8" s="46"/>
      <c r="C8" s="46"/>
      <c r="D8" s="46"/>
      <c r="E8" s="46"/>
      <c r="F8" s="46"/>
      <c r="G8" s="46"/>
      <c r="H8" s="46"/>
      <c r="I8" s="46"/>
      <c r="J8" s="46"/>
      <c r="K8" s="55"/>
    </row>
    <row r="9" spans="1:11" ht="42.75" x14ac:dyDescent="0.25">
      <c r="A9" s="47" t="s">
        <v>21</v>
      </c>
      <c r="B9" s="47" t="s">
        <v>55</v>
      </c>
      <c r="C9" s="7" t="s">
        <v>22</v>
      </c>
      <c r="D9" s="33" t="s">
        <v>23</v>
      </c>
      <c r="E9" s="33" t="s">
        <v>23</v>
      </c>
      <c r="F9" s="33" t="s">
        <v>23</v>
      </c>
      <c r="G9" s="33" t="s">
        <v>23</v>
      </c>
      <c r="H9" s="25">
        <f>H11</f>
        <v>40177.745999999999</v>
      </c>
      <c r="I9" s="25">
        <f t="shared" ref="I9:K9" si="0">I11</f>
        <v>41899.438468</v>
      </c>
      <c r="J9" s="25">
        <f t="shared" si="0"/>
        <v>39014.397299144002</v>
      </c>
      <c r="K9" s="25">
        <f t="shared" si="0"/>
        <v>121091.581767144</v>
      </c>
    </row>
    <row r="10" spans="1:11" x14ac:dyDescent="0.25">
      <c r="A10" s="47"/>
      <c r="B10" s="47"/>
      <c r="C10" s="7" t="s">
        <v>24</v>
      </c>
      <c r="D10" s="33"/>
      <c r="E10" s="33"/>
      <c r="F10" s="33"/>
      <c r="G10" s="33"/>
      <c r="H10" s="25"/>
      <c r="I10" s="25"/>
      <c r="J10" s="25"/>
      <c r="K10" s="25"/>
    </row>
    <row r="11" spans="1:11" ht="32.25" customHeight="1" x14ac:dyDescent="0.25">
      <c r="A11" s="47"/>
      <c r="B11" s="47"/>
      <c r="C11" s="7" t="s">
        <v>56</v>
      </c>
      <c r="D11" s="33" t="s">
        <v>23</v>
      </c>
      <c r="E11" s="33" t="s">
        <v>23</v>
      </c>
      <c r="F11" s="33" t="s">
        <v>23</v>
      </c>
      <c r="G11" s="33" t="s">
        <v>23</v>
      </c>
      <c r="H11" s="25">
        <f>H12+H15+H18</f>
        <v>40177.745999999999</v>
      </c>
      <c r="I11" s="25">
        <f t="shared" ref="I11:K11" si="1">I12+I15+I18</f>
        <v>41899.438468</v>
      </c>
      <c r="J11" s="25">
        <f t="shared" si="1"/>
        <v>39014.397299144002</v>
      </c>
      <c r="K11" s="25">
        <f t="shared" si="1"/>
        <v>121091.581767144</v>
      </c>
    </row>
    <row r="12" spans="1:11" ht="44.25" customHeight="1" x14ac:dyDescent="0.25">
      <c r="A12" s="48" t="s">
        <v>66</v>
      </c>
      <c r="B12" s="49"/>
      <c r="C12" s="8" t="s">
        <v>58</v>
      </c>
      <c r="D12" s="30"/>
      <c r="E12" s="30"/>
      <c r="F12" s="30"/>
      <c r="G12" s="30"/>
      <c r="H12" s="34">
        <f>H14</f>
        <v>12148.146000000001</v>
      </c>
      <c r="I12" s="34">
        <f t="shared" ref="I12:J12" si="2">I14</f>
        <v>12852.738468000001</v>
      </c>
      <c r="J12" s="34">
        <f t="shared" si="2"/>
        <v>13598.197299144002</v>
      </c>
      <c r="K12" s="34">
        <f t="shared" ref="K12:K17" si="3">SUM(H12:J12)</f>
        <v>38599.081767144002</v>
      </c>
    </row>
    <row r="13" spans="1:11" ht="21.75" customHeight="1" x14ac:dyDescent="0.25">
      <c r="A13" s="50"/>
      <c r="B13" s="51"/>
      <c r="C13" s="8" t="s">
        <v>24</v>
      </c>
      <c r="D13" s="30"/>
      <c r="E13" s="30"/>
      <c r="F13" s="30"/>
      <c r="G13" s="30"/>
      <c r="H13" s="34"/>
      <c r="I13" s="34"/>
      <c r="J13" s="34"/>
      <c r="K13" s="34"/>
    </row>
    <row r="14" spans="1:11" ht="36.75" customHeight="1" x14ac:dyDescent="0.25">
      <c r="A14" s="50"/>
      <c r="B14" s="51"/>
      <c r="C14" s="8" t="str">
        <f>C11</f>
        <v xml:space="preserve">Администрация Балахтинского района </v>
      </c>
      <c r="D14" s="23" t="s">
        <v>59</v>
      </c>
      <c r="E14" s="23" t="s">
        <v>60</v>
      </c>
      <c r="F14" s="23">
        <v>900001050</v>
      </c>
      <c r="G14" s="23" t="s">
        <v>62</v>
      </c>
      <c r="H14" s="34">
        <v>12148.146000000001</v>
      </c>
      <c r="I14" s="34">
        <f>H14*I26%</f>
        <v>12852.738468000001</v>
      </c>
      <c r="J14" s="34">
        <f>I14*J26%</f>
        <v>13598.197299144002</v>
      </c>
      <c r="K14" s="34">
        <f t="shared" si="3"/>
        <v>38599.081767144002</v>
      </c>
    </row>
    <row r="15" spans="1:11" ht="42" customHeight="1" x14ac:dyDescent="0.25">
      <c r="A15" s="52" t="s">
        <v>57</v>
      </c>
      <c r="B15" s="53"/>
      <c r="C15" s="8" t="str">
        <f>C12</f>
        <v>всего расходные обязательства по мероприятию</v>
      </c>
      <c r="D15" s="23"/>
      <c r="E15" s="23"/>
      <c r="F15" s="23"/>
      <c r="G15" s="23"/>
      <c r="H15" s="34">
        <f>H17</f>
        <v>28029.5</v>
      </c>
      <c r="I15" s="34">
        <f t="shared" ref="I15:J15" si="4">I17</f>
        <v>29046.7</v>
      </c>
      <c r="J15" s="34">
        <f t="shared" si="4"/>
        <v>25416.2</v>
      </c>
      <c r="K15" s="34">
        <f t="shared" si="3"/>
        <v>82492.399999999994</v>
      </c>
    </row>
    <row r="16" spans="1:11" ht="21.75" customHeight="1" x14ac:dyDescent="0.25">
      <c r="A16" s="52"/>
      <c r="B16" s="53"/>
      <c r="C16" s="8" t="s">
        <v>24</v>
      </c>
      <c r="D16" s="23"/>
      <c r="E16" s="23"/>
      <c r="F16" s="23"/>
      <c r="G16" s="23"/>
      <c r="H16" s="34"/>
      <c r="I16" s="34"/>
      <c r="J16" s="34"/>
      <c r="K16" s="34"/>
    </row>
    <row r="17" spans="1:11" ht="47.25" customHeight="1" x14ac:dyDescent="0.25">
      <c r="A17" s="52"/>
      <c r="B17" s="53"/>
      <c r="C17" s="8" t="str">
        <f>C14</f>
        <v xml:space="preserve">Администрация Балахтинского района </v>
      </c>
      <c r="D17" s="23" t="s">
        <v>59</v>
      </c>
      <c r="E17" s="23" t="s">
        <v>60</v>
      </c>
      <c r="F17" s="23" t="s">
        <v>61</v>
      </c>
      <c r="G17" s="23" t="s">
        <v>62</v>
      </c>
      <c r="H17" s="34">
        <v>28029.5</v>
      </c>
      <c r="I17" s="34">
        <v>29046.7</v>
      </c>
      <c r="J17" s="34">
        <v>25416.2</v>
      </c>
      <c r="K17" s="34">
        <f t="shared" si="3"/>
        <v>82492.399999999994</v>
      </c>
    </row>
    <row r="18" spans="1:11" ht="30" customHeight="1" x14ac:dyDescent="0.25">
      <c r="A18" s="52" t="s">
        <v>67</v>
      </c>
      <c r="B18" s="52"/>
      <c r="C18" s="8" t="str">
        <f>C15</f>
        <v>всего расходные обязательства по мероприятию</v>
      </c>
      <c r="D18" s="23"/>
      <c r="E18" s="23"/>
      <c r="F18" s="23"/>
      <c r="G18" s="23"/>
      <c r="H18" s="35">
        <f>H20</f>
        <v>0.1</v>
      </c>
      <c r="I18" s="35">
        <f t="shared" ref="I18:K18" si="5">I20</f>
        <v>0</v>
      </c>
      <c r="J18" s="35">
        <f t="shared" si="5"/>
        <v>0</v>
      </c>
      <c r="K18" s="35">
        <f t="shared" si="5"/>
        <v>0.1</v>
      </c>
    </row>
    <row r="19" spans="1:11" ht="18" customHeight="1" x14ac:dyDescent="0.25">
      <c r="A19" s="52"/>
      <c r="B19" s="52"/>
      <c r="C19" s="8" t="s">
        <v>24</v>
      </c>
      <c r="D19" s="23"/>
      <c r="E19" s="23"/>
      <c r="F19" s="23"/>
      <c r="G19" s="23"/>
      <c r="H19" s="35"/>
      <c r="I19" s="35"/>
      <c r="J19" s="35"/>
      <c r="K19" s="35"/>
    </row>
    <row r="20" spans="1:11" ht="31.5" customHeight="1" x14ac:dyDescent="0.25">
      <c r="A20" s="52"/>
      <c r="B20" s="52"/>
      <c r="C20" s="8" t="str">
        <f>C17</f>
        <v xml:space="preserve">Администрация Балахтинского района </v>
      </c>
      <c r="D20" s="23" t="s">
        <v>59</v>
      </c>
      <c r="E20" s="23" t="s">
        <v>60</v>
      </c>
      <c r="F20" s="23" t="s">
        <v>68</v>
      </c>
      <c r="G20" s="23" t="s">
        <v>69</v>
      </c>
      <c r="H20" s="35">
        <v>0.1</v>
      </c>
      <c r="I20" s="35">
        <v>0</v>
      </c>
      <c r="J20" s="35">
        <v>0</v>
      </c>
      <c r="K20" s="35">
        <f>SUM(H20:J20)</f>
        <v>0.1</v>
      </c>
    </row>
    <row r="22" spans="1:11" x14ac:dyDescent="0.25">
      <c r="A22" s="39" t="s">
        <v>70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</row>
    <row r="26" spans="1:11" x14ac:dyDescent="0.25">
      <c r="I26" s="24">
        <v>105.8</v>
      </c>
      <c r="J26" s="24">
        <v>105.8</v>
      </c>
    </row>
  </sheetData>
  <mergeCells count="22">
    <mergeCell ref="I1:K1"/>
    <mergeCell ref="H2:K2"/>
    <mergeCell ref="A4:K4"/>
    <mergeCell ref="A6:A8"/>
    <mergeCell ref="B6:B8"/>
    <mergeCell ref="C6:C8"/>
    <mergeCell ref="D6:G6"/>
    <mergeCell ref="H6:K6"/>
    <mergeCell ref="D7:D8"/>
    <mergeCell ref="E7:E8"/>
    <mergeCell ref="A22:K22"/>
    <mergeCell ref="F7:F8"/>
    <mergeCell ref="G7:G8"/>
    <mergeCell ref="H7:H8"/>
    <mergeCell ref="I7:I8"/>
    <mergeCell ref="J7:J8"/>
    <mergeCell ref="K7:K8"/>
    <mergeCell ref="A9:A11"/>
    <mergeCell ref="B9:B11"/>
    <mergeCell ref="A12:B14"/>
    <mergeCell ref="A15:B17"/>
    <mergeCell ref="A18:B20"/>
  </mergeCells>
  <pageMargins left="0.70866141732283472" right="0.70866141732283472" top="0.74803149606299213" bottom="0.74803149606299213" header="0.31496062992125984" footer="0.31496062992125984"/>
  <pageSetup paperSize="9" scale="67" fitToHeight="10" orientation="landscape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view="pageBreakPreview" zoomScale="90" zoomScaleNormal="100" zoomScaleSheetLayoutView="90" workbookViewId="0">
      <selection activeCell="E3" sqref="E3:G3"/>
    </sheetView>
  </sheetViews>
  <sheetFormatPr defaultRowHeight="15" x14ac:dyDescent="0.25"/>
  <cols>
    <col min="1" max="1" width="22.42578125" style="4" customWidth="1"/>
    <col min="2" max="2" width="39.140625" style="4" customWidth="1"/>
    <col min="3" max="3" width="27.42578125" style="4" customWidth="1"/>
    <col min="4" max="4" width="11.28515625" style="4" customWidth="1"/>
    <col min="5" max="5" width="11.42578125" style="4" customWidth="1"/>
    <col min="6" max="6" width="12.140625" style="4" customWidth="1"/>
    <col min="7" max="7" width="12" style="4" customWidth="1"/>
    <col min="8" max="8" width="6.7109375" style="4" customWidth="1"/>
    <col min="9" max="16384" width="9.140625" style="4"/>
  </cols>
  <sheetData>
    <row r="1" spans="1:7" s="32" customFormat="1" ht="54.75" customHeight="1" x14ac:dyDescent="0.25">
      <c r="E1" s="39" t="s">
        <v>78</v>
      </c>
      <c r="F1" s="39"/>
      <c r="G1" s="39"/>
    </row>
    <row r="2" spans="1:7" s="32" customFormat="1" x14ac:dyDescent="0.25"/>
    <row r="3" spans="1:7" ht="89.25" customHeight="1" x14ac:dyDescent="0.25">
      <c r="E3" s="57" t="s">
        <v>76</v>
      </c>
      <c r="F3" s="57"/>
      <c r="G3" s="57"/>
    </row>
    <row r="5" spans="1:7" ht="60.75" customHeight="1" x14ac:dyDescent="0.25">
      <c r="A5" s="60" t="s">
        <v>38</v>
      </c>
      <c r="B5" s="60"/>
      <c r="C5" s="60"/>
      <c r="D5" s="60"/>
      <c r="E5" s="60"/>
      <c r="F5" s="60"/>
      <c r="G5" s="60"/>
    </row>
    <row r="7" spans="1:7" ht="14.25" customHeight="1" x14ac:dyDescent="0.25">
      <c r="A7" s="45" t="s">
        <v>27</v>
      </c>
      <c r="B7" s="45" t="s">
        <v>28</v>
      </c>
      <c r="C7" s="45" t="s">
        <v>29</v>
      </c>
      <c r="D7" s="45" t="s">
        <v>37</v>
      </c>
      <c r="E7" s="45"/>
      <c r="F7" s="45"/>
      <c r="G7" s="45"/>
    </row>
    <row r="8" spans="1:7" ht="25.5" x14ac:dyDescent="0.25">
      <c r="A8" s="45"/>
      <c r="B8" s="45"/>
      <c r="C8" s="45"/>
      <c r="D8" s="5">
        <v>2020</v>
      </c>
      <c r="E8" s="5">
        <v>2021</v>
      </c>
      <c r="F8" s="5">
        <v>2022</v>
      </c>
      <c r="G8" s="5" t="s">
        <v>20</v>
      </c>
    </row>
    <row r="9" spans="1:7" ht="21" customHeight="1" x14ac:dyDescent="0.25">
      <c r="A9" s="45" t="s">
        <v>21</v>
      </c>
      <c r="B9" s="59" t="s">
        <v>55</v>
      </c>
      <c r="C9" s="14" t="s">
        <v>30</v>
      </c>
      <c r="D9" s="27">
        <f>D14</f>
        <v>40177.745999999999</v>
      </c>
      <c r="E9" s="27">
        <f t="shared" ref="E9:F9" si="0">E14</f>
        <v>41899.438468</v>
      </c>
      <c r="F9" s="27">
        <f t="shared" si="0"/>
        <v>39014.397299144002</v>
      </c>
      <c r="G9" s="27">
        <f>SUM(D9:F9)</f>
        <v>121091.581767144</v>
      </c>
    </row>
    <row r="10" spans="1:7" x14ac:dyDescent="0.25">
      <c r="A10" s="45"/>
      <c r="B10" s="59"/>
      <c r="C10" s="14" t="s">
        <v>31</v>
      </c>
      <c r="D10" s="27"/>
      <c r="E10" s="27"/>
      <c r="F10" s="27"/>
      <c r="G10" s="28"/>
    </row>
    <row r="11" spans="1:7" x14ac:dyDescent="0.25">
      <c r="A11" s="45"/>
      <c r="B11" s="59"/>
      <c r="C11" s="14" t="s">
        <v>32</v>
      </c>
      <c r="D11" s="27" t="s">
        <v>63</v>
      </c>
      <c r="E11" s="27" t="s">
        <v>63</v>
      </c>
      <c r="F11" s="27" t="s">
        <v>63</v>
      </c>
      <c r="G11" s="27" t="s">
        <v>63</v>
      </c>
    </row>
    <row r="12" spans="1:7" x14ac:dyDescent="0.25">
      <c r="A12" s="45"/>
      <c r="B12" s="59"/>
      <c r="C12" s="14" t="s">
        <v>33</v>
      </c>
      <c r="D12" s="27" t="s">
        <v>63</v>
      </c>
      <c r="E12" s="27" t="s">
        <v>63</v>
      </c>
      <c r="F12" s="27" t="s">
        <v>63</v>
      </c>
      <c r="G12" s="27" t="s">
        <v>63</v>
      </c>
    </row>
    <row r="13" spans="1:7" x14ac:dyDescent="0.25">
      <c r="A13" s="45"/>
      <c r="B13" s="59"/>
      <c r="C13" s="14" t="s">
        <v>34</v>
      </c>
      <c r="D13" s="27" t="s">
        <v>63</v>
      </c>
      <c r="E13" s="27" t="s">
        <v>63</v>
      </c>
      <c r="F13" s="27" t="s">
        <v>63</v>
      </c>
      <c r="G13" s="27" t="s">
        <v>63</v>
      </c>
    </row>
    <row r="14" spans="1:7" x14ac:dyDescent="0.25">
      <c r="A14" s="45"/>
      <c r="B14" s="59"/>
      <c r="C14" s="14" t="s">
        <v>35</v>
      </c>
      <c r="D14" s="26">
        <f>'Прил№1 к прогр'!H9</f>
        <v>40177.745999999999</v>
      </c>
      <c r="E14" s="26">
        <f>'Прил№1 к прогр'!I9</f>
        <v>41899.438468</v>
      </c>
      <c r="F14" s="26">
        <f>'Прил№1 к прогр'!J9</f>
        <v>39014.397299144002</v>
      </c>
      <c r="G14" s="26">
        <f t="shared" ref="G14" si="1">SUM(D14:F14)</f>
        <v>121091.581767144</v>
      </c>
    </row>
    <row r="15" spans="1:7" x14ac:dyDescent="0.25">
      <c r="A15" s="45"/>
      <c r="B15" s="59"/>
      <c r="C15" s="14" t="s">
        <v>36</v>
      </c>
      <c r="D15" s="27" t="s">
        <v>63</v>
      </c>
      <c r="E15" s="27" t="s">
        <v>63</v>
      </c>
      <c r="F15" s="27" t="s">
        <v>63</v>
      </c>
      <c r="G15" s="27" t="s">
        <v>63</v>
      </c>
    </row>
    <row r="16" spans="1:7" ht="39" customHeight="1" x14ac:dyDescent="0.25"/>
    <row r="17" spans="1:7" x14ac:dyDescent="0.25">
      <c r="A17" s="39" t="s">
        <v>77</v>
      </c>
      <c r="B17" s="39"/>
      <c r="C17" s="39"/>
      <c r="D17" s="39"/>
      <c r="E17" s="39"/>
      <c r="F17" s="39"/>
      <c r="G17" s="39"/>
    </row>
  </sheetData>
  <mergeCells count="10">
    <mergeCell ref="E1:G1"/>
    <mergeCell ref="A17:G17"/>
    <mergeCell ref="B9:B15"/>
    <mergeCell ref="A5:G5"/>
    <mergeCell ref="E3:G3"/>
    <mergeCell ref="A7:A8"/>
    <mergeCell ref="B7:B8"/>
    <mergeCell ref="C7:C8"/>
    <mergeCell ref="D7:G7"/>
    <mergeCell ref="A9:A15"/>
  </mergeCells>
  <pageMargins left="0.32" right="0.24" top="0.43307086614173229" bottom="0.74803149606299213" header="0.27559055118110237" footer="0.31496062992125984"/>
  <pageSetup paperSize="9" scale="72" fitToHeight="1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Прил№1 к паспорту</vt:lpstr>
      <vt:lpstr>Прил№2 к паспорту</vt:lpstr>
      <vt:lpstr>Прил№1 к прогр</vt:lpstr>
      <vt:lpstr>Прил№2 к прогр</vt:lpstr>
      <vt:lpstr>'Прил№1 к паспорту'!Область_печати</vt:lpstr>
      <vt:lpstr>'Прил№1 к прогр'!Область_печати</vt:lpstr>
      <vt:lpstr>'Прил№2 к паспорту'!Область_печати</vt:lpstr>
      <vt:lpstr>'Прил№2 к прогр'!Область_печати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2019-10-07T08:57:24Z</cp:lastPrinted>
  <dcterms:created xsi:type="dcterms:W3CDTF">2018-06-22T00:57:51Z</dcterms:created>
  <dcterms:modified xsi:type="dcterms:W3CDTF">2019-10-07T08:57:27Z</dcterms:modified>
</cp:coreProperties>
</file>